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N:\Prosjekt\0Norge_Digitalt\Geodataplan\2023-2026\"/>
    </mc:Choice>
  </mc:AlternateContent>
  <xr:revisionPtr revIDLastSave="0" documentId="13_ncr:1_{1EE890EC-B809-4102-811B-67BFD8BB931F}" xr6:coauthVersionLast="47" xr6:coauthVersionMax="47" xr10:uidLastSave="{00000000-0000-0000-0000-000000000000}"/>
  <bookViews>
    <workbookView xWindow="-120" yWindow="-120" windowWidth="38640" windowHeight="21390" xr2:uid="{00000000-000D-0000-FFFF-FFFF00000000}"/>
  </bookViews>
  <sheets>
    <sheet name="Handlingsplan" sheetId="7" r:id="rId1"/>
    <sheet name="TiltakstyperKostnadskalkyle" sheetId="2" r:id="rId2"/>
    <sheet name="Partskoder" sheetId="3" r:id="rId3"/>
    <sheet name="Brukerveiledning" sheetId="5" r:id="rId4"/>
  </sheets>
  <externalReferences>
    <externalReference r:id="rId5"/>
  </externalReferences>
  <definedNames>
    <definedName name="_xlnm._FilterDatabase" localSheetId="0" hidden="1">Handlingsplan!$B$14:$W$93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7" l="1"/>
  <c r="H48" i="7"/>
  <c r="H84" i="7"/>
  <c r="H66" i="7"/>
  <c r="H58" i="7" l="1"/>
  <c r="H76" i="7"/>
  <c r="H50" i="7" l="1"/>
  <c r="H34" i="7"/>
  <c r="H43" i="7"/>
  <c r="H69" i="7"/>
  <c r="H73" i="7"/>
  <c r="H9" i="7" l="1"/>
  <c r="Q10" i="2" l="1"/>
  <c r="Q8" i="2"/>
  <c r="J9" i="7" l="1"/>
  <c r="Q9" i="2"/>
  <c r="Q15" i="2" l="1"/>
  <c r="O9" i="7" l="1"/>
  <c r="R9" i="7"/>
  <c r="N9" i="7"/>
  <c r="K9" i="7"/>
  <c r="P9" i="7"/>
  <c r="S9" i="7"/>
  <c r="L9" i="7"/>
  <c r="Q9" i="7"/>
  <c r="W9" i="7"/>
  <c r="M9" i="7"/>
  <c r="Q16" i="2"/>
  <c r="Q5" i="2"/>
  <c r="Q18" i="2"/>
  <c r="Q17" i="2"/>
  <c r="Q12" i="2"/>
  <c r="Q14" i="2"/>
  <c r="Q13" i="2"/>
  <c r="Q11" i="2"/>
  <c r="Q7" i="2"/>
  <c r="Q6" i="2"/>
</calcChain>
</file>

<file path=xl/sharedStrings.xml><?xml version="1.0" encoding="utf-8"?>
<sst xmlns="http://schemas.openxmlformats.org/spreadsheetml/2006/main" count="586" uniqueCount="165">
  <si>
    <t>Fylke</t>
  </si>
  <si>
    <t>AR5</t>
  </si>
  <si>
    <t>FKB-C</t>
  </si>
  <si>
    <t>FKB-A</t>
  </si>
  <si>
    <t>Skråfoto</t>
  </si>
  <si>
    <t>FDV</t>
  </si>
  <si>
    <t>FKB-A-prosjekt inkludert ortofoto</t>
  </si>
  <si>
    <t>Omløp</t>
  </si>
  <si>
    <t>S</t>
  </si>
  <si>
    <t>Periodisk ajourføring AR5</t>
  </si>
  <si>
    <t>Skråfotoprosjekt</t>
  </si>
  <si>
    <t>FDV-avgift</t>
  </si>
  <si>
    <t>Prosjektnavn</t>
  </si>
  <si>
    <t>V</t>
  </si>
  <si>
    <t>E</t>
  </si>
  <si>
    <t>K</t>
  </si>
  <si>
    <t>T</t>
  </si>
  <si>
    <t>L</t>
  </si>
  <si>
    <t>B</t>
  </si>
  <si>
    <t>F</t>
  </si>
  <si>
    <t>Andre</t>
  </si>
  <si>
    <t>Statens vegvesen</t>
  </si>
  <si>
    <t>Nettselskap</t>
  </si>
  <si>
    <t>Kommuner</t>
  </si>
  <si>
    <t>Kartverket</t>
  </si>
  <si>
    <t>Telenor</t>
  </si>
  <si>
    <t>Landbruk</t>
  </si>
  <si>
    <t>BaneNOR</t>
  </si>
  <si>
    <t>NVE</t>
  </si>
  <si>
    <t>Forsvaret</t>
  </si>
  <si>
    <t>Samlepott for andre parter</t>
  </si>
  <si>
    <t>Tiltakskode</t>
  </si>
  <si>
    <t>Forklaring</t>
  </si>
  <si>
    <t>P  R  O  S  J  E  K  T  I  N  F  O</t>
  </si>
  <si>
    <t>K  O  S  T  N  A  D  E  R</t>
  </si>
  <si>
    <t>SUM</t>
  </si>
  <si>
    <t>Kalkylekostnad</t>
  </si>
  <si>
    <t>Laser-5pkt</t>
  </si>
  <si>
    <t>Laser-2pkt</t>
  </si>
  <si>
    <t>Laserprosjekt 2 pkt</t>
  </si>
  <si>
    <t>Laserprosjekt 5 pkt</t>
  </si>
  <si>
    <t>Oppstart-år</t>
  </si>
  <si>
    <t>Prosjekt-type</t>
  </si>
  <si>
    <t>Total-kostnad</t>
  </si>
  <si>
    <t>Kalkylekostnad = antatt pris pr km2 for de ulike prosjekttypene</t>
  </si>
  <si>
    <t xml:space="preserve">Kostnaden vil normalt variere rundt omkring i landet. </t>
  </si>
  <si>
    <t>Bruk gjennomsnittstall fra tidligere prosjekt i eget fylke</t>
  </si>
  <si>
    <t>FKB-C/D-prosjekt inkludert ortofoto</t>
  </si>
  <si>
    <t>Omløpsfotografering</t>
  </si>
  <si>
    <t>Ortofoto10</t>
  </si>
  <si>
    <t>Ortofoto20</t>
  </si>
  <si>
    <t>Eget ortofotoprosjekt GSD10</t>
  </si>
  <si>
    <t>Eget ortofotoprosjekt GSD20</t>
  </si>
  <si>
    <t>Kun felter i grønt er nødvendig å justere.</t>
  </si>
  <si>
    <t>Region</t>
  </si>
  <si>
    <t>Kommune(r)</t>
  </si>
  <si>
    <t>Antall</t>
  </si>
  <si>
    <t>Enhet</t>
  </si>
  <si>
    <t>Plan</t>
  </si>
  <si>
    <t>Planprosjekt</t>
  </si>
  <si>
    <t>Temadata</t>
  </si>
  <si>
    <t>Temadataprosjekt</t>
  </si>
  <si>
    <t>Kurs</t>
  </si>
  <si>
    <t>Kompetanseheving</t>
  </si>
  <si>
    <t>km2</t>
  </si>
  <si>
    <t>FM</t>
  </si>
  <si>
    <t>Fylkesmannen</t>
  </si>
  <si>
    <t>Fylkeskommunen</t>
  </si>
  <si>
    <t>FKB-B-blandet_stripe</t>
  </si>
  <si>
    <t>FKB-B-blandet_blokk</t>
  </si>
  <si>
    <t>FKB-B-spredt_stripe</t>
  </si>
  <si>
    <t>FKB-B-spredt_blokk</t>
  </si>
  <si>
    <t>FK</t>
  </si>
  <si>
    <t>NyeV</t>
  </si>
  <si>
    <t>Nye veier</t>
  </si>
  <si>
    <t>VL</t>
  </si>
  <si>
    <t>Midthordland</t>
  </si>
  <si>
    <t>Sunnhordland</t>
  </si>
  <si>
    <t>Sveio</t>
  </si>
  <si>
    <t xml:space="preserve">Bømlo </t>
  </si>
  <si>
    <t xml:space="preserve">Stord </t>
  </si>
  <si>
    <t xml:space="preserve">Fitjar </t>
  </si>
  <si>
    <t xml:space="preserve">Tysnes </t>
  </si>
  <si>
    <t>Etne Kvinnherad 2024</t>
  </si>
  <si>
    <t xml:space="preserve">Etne </t>
  </si>
  <si>
    <t xml:space="preserve">Kvinnherad </t>
  </si>
  <si>
    <t>Hardanger Voss</t>
  </si>
  <si>
    <t>Eidfjord</t>
  </si>
  <si>
    <t>Eidfjord 2025</t>
  </si>
  <si>
    <t>Voss herad 2024</t>
  </si>
  <si>
    <t>Voss herad (Granvin)</t>
  </si>
  <si>
    <t xml:space="preserve">Voss herad (Voss) </t>
  </si>
  <si>
    <t>Bjørnafjorden (Fusa)</t>
  </si>
  <si>
    <t>Samnanger Bjørnafjorden Austevoll 2024</t>
  </si>
  <si>
    <t xml:space="preserve">Samnanger </t>
  </si>
  <si>
    <t>Bjørnafjorden (Os)</t>
  </si>
  <si>
    <t>Austevoll</t>
  </si>
  <si>
    <t>Midthordland 2023</t>
  </si>
  <si>
    <t>Øygarden (Sund)</t>
  </si>
  <si>
    <t>Øygarden (Fjell)</t>
  </si>
  <si>
    <t>Askøy</t>
  </si>
  <si>
    <t>Nordhordland</t>
  </si>
  <si>
    <t xml:space="preserve">Vaksdal </t>
  </si>
  <si>
    <t>Austrheim</t>
  </si>
  <si>
    <t>Nordhordland 2023</t>
  </si>
  <si>
    <t>Osterøy</t>
  </si>
  <si>
    <t>Alver(Meland)</t>
  </si>
  <si>
    <t>Alver(Radøy)</t>
  </si>
  <si>
    <t>Alver(Lindås)</t>
  </si>
  <si>
    <t xml:space="preserve">Fedje </t>
  </si>
  <si>
    <t>Masfjorden</t>
  </si>
  <si>
    <t>Øygarden</t>
  </si>
  <si>
    <t xml:space="preserve">Ytre Sogn </t>
  </si>
  <si>
    <t>Høyanger</t>
  </si>
  <si>
    <t>Indre Sogn</t>
  </si>
  <si>
    <t>Gulen</t>
  </si>
  <si>
    <t>Solund</t>
  </si>
  <si>
    <t xml:space="preserve">Hyllestad </t>
  </si>
  <si>
    <t>Sogndal</t>
  </si>
  <si>
    <t>Aurland</t>
  </si>
  <si>
    <t>Årdal</t>
  </si>
  <si>
    <t>Luster 2025</t>
  </si>
  <si>
    <t>Luster</t>
  </si>
  <si>
    <t>Sunnfjord</t>
  </si>
  <si>
    <t>Askvoll</t>
  </si>
  <si>
    <t xml:space="preserve">Fjaler </t>
  </si>
  <si>
    <t>Sunnfjord kommune (Gaular)</t>
  </si>
  <si>
    <t>Sunnfjord kommune (Jølster)</t>
  </si>
  <si>
    <t>Sunnfjord kommune (Førde)</t>
  </si>
  <si>
    <t>Nordfjord</t>
  </si>
  <si>
    <t>Kinn Bremanger 2023</t>
  </si>
  <si>
    <t>Bremanger</t>
  </si>
  <si>
    <t xml:space="preserve">Kinn </t>
  </si>
  <si>
    <t>Kinn</t>
  </si>
  <si>
    <t>Stad</t>
  </si>
  <si>
    <t>Kinn (Flora)</t>
  </si>
  <si>
    <t>Sunnfjord (Naustdal)</t>
  </si>
  <si>
    <t xml:space="preserve">Gloppen </t>
  </si>
  <si>
    <t xml:space="preserve">Stryn </t>
  </si>
  <si>
    <t>Bjørnafjorden</t>
  </si>
  <si>
    <t>Etne</t>
  </si>
  <si>
    <r>
      <rPr>
        <b/>
        <sz val="12"/>
        <color theme="1"/>
        <rFont val="Calibri"/>
        <family val="2"/>
        <scheme val="minor"/>
      </rPr>
      <t>Merknad om handlingsplanen:</t>
    </r>
    <r>
      <rPr>
        <sz val="12"/>
        <color theme="1"/>
        <rFont val="Calibri"/>
        <family val="2"/>
        <scheme val="minor"/>
      </rPr>
      <t xml:space="preserve"> Alle tal er innleiande og retningsvisande overslag inkludert mva. Bruk filterfunksjonane i linje 14 for å velje ut og summere opp kostnader i aktuell kommune, fagområde, årstall osv. </t>
    </r>
  </si>
  <si>
    <t>Mal original verdi</t>
  </si>
  <si>
    <r>
      <t xml:space="preserve">FKB-B-prosjekt inkludert ortofoto - blandet bebyggelse - kartlegging av mindre områder (typisk striper) </t>
    </r>
    <r>
      <rPr>
        <sz val="11"/>
        <color rgb="FF0070C0"/>
        <rFont val="Calibri"/>
        <family val="2"/>
        <scheme val="minor"/>
      </rPr>
      <t>- indre korridor</t>
    </r>
  </si>
  <si>
    <r>
      <t xml:space="preserve">FKB-B-prosjekt inkludert ortofoto - blandet bebyggelse - kartlegging over større områder (blokk) </t>
    </r>
    <r>
      <rPr>
        <sz val="11"/>
        <color rgb="FF0070C0"/>
        <rFont val="Calibri"/>
        <family val="2"/>
        <scheme val="minor"/>
      </rPr>
      <t>- ytre blokk mange bygg</t>
    </r>
  </si>
  <si>
    <r>
      <t>FKB-B-prosjekt inkludert ortofoto - spredt bebyggelse - kartlegging av mindre områder (typisk striper)</t>
    </r>
    <r>
      <rPr>
        <sz val="11"/>
        <color rgb="FF0070C0"/>
        <rFont val="Calibri"/>
        <family val="2"/>
        <scheme val="minor"/>
      </rPr>
      <t xml:space="preserve"> - indre korridor småområder i vanskeleg flyterreng</t>
    </r>
  </si>
  <si>
    <r>
      <t>FKB-B-prosjekt inkludert ortofoto - spredt bebyggelse - kartlegging over større områder (blokk)</t>
    </r>
    <r>
      <rPr>
        <sz val="11"/>
        <color rgb="FF0070C0"/>
        <rFont val="Calibri"/>
        <family val="2"/>
        <scheme val="minor"/>
      </rPr>
      <t xml:space="preserve"> - ytre blokk</t>
    </r>
  </si>
  <si>
    <t>Sunnfjord 2023</t>
  </si>
  <si>
    <t>Øygarden Askøy 2023</t>
  </si>
  <si>
    <t>GEODATAPLAN VESTLAND FYLKE</t>
  </si>
  <si>
    <t>Oversikt over samfinansierte aktivitetar</t>
  </si>
  <si>
    <t>Øygarden (Øygarden)</t>
  </si>
  <si>
    <t>Nordhordland Ytre Sogn 2025</t>
  </si>
  <si>
    <t>Ytre Sogn og Sunnfjord 2026</t>
  </si>
  <si>
    <t>Luster 2026</t>
  </si>
  <si>
    <t>Stryn 2026</t>
  </si>
  <si>
    <t>Ytre Sunnhordland og Austevoll 2026</t>
  </si>
  <si>
    <t>Aurland Årdal 2025</t>
  </si>
  <si>
    <t>FKB-C Vestland 2024</t>
  </si>
  <si>
    <t>Lærdal</t>
  </si>
  <si>
    <t>Vik</t>
  </si>
  <si>
    <t>Modalen</t>
  </si>
  <si>
    <t>Handlingsplan 2023-2026</t>
  </si>
  <si>
    <t>Versjon 01.11.2022</t>
  </si>
  <si>
    <r>
      <rPr>
        <b/>
        <sz val="12"/>
        <color theme="1"/>
        <rFont val="Calibri"/>
        <family val="2"/>
        <scheme val="minor"/>
      </rPr>
      <t xml:space="preserve">Merknad om FDV: </t>
    </r>
    <r>
      <rPr>
        <sz val="12"/>
        <color theme="1"/>
        <rFont val="Calibri"/>
        <family val="2"/>
        <scheme val="minor"/>
      </rPr>
      <t xml:space="preserve">Kommunane har også inntekt eller kostnad i arbeidet med Forvaltning drift og vedlikehald (FDV), informasjon om dette kan ein finne i siste tilsendte Noreg Digitalt - avtale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</si>
</sst>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11"/>
      <color rgb="FFFF0000"/>
      <name val="Calibri"/>
      <family val="2"/>
      <scheme val="minor"/>
    </font>
    <font>
      <sz val="11"/>
      <name val="Calibri"/>
      <family val="2"/>
      <scheme val="minor"/>
    </font>
    <font>
      <b/>
      <sz val="11"/>
      <color theme="0" tint="-0.249977111117893"/>
      <name val="Calibri"/>
      <family val="2"/>
      <scheme val="minor"/>
    </font>
    <font>
      <sz val="11"/>
      <color theme="0" tint="-0.249977111117893"/>
      <name val="Calibri"/>
      <family val="2"/>
      <scheme val="minor"/>
    </font>
    <font>
      <sz val="11"/>
      <color rgb="FF0070C0"/>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NumberFormat="1"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3" fontId="0" fillId="2" borderId="5" xfId="0" applyNumberFormat="1" applyFill="1" applyBorder="1"/>
    <xf numFmtId="0" fontId="4" fillId="0" borderId="0" xfId="0" applyFont="1"/>
    <xf numFmtId="0" fontId="0" fillId="6" borderId="12" xfId="0" applyFill="1" applyBorder="1"/>
    <xf numFmtId="0" fontId="0" fillId="6" borderId="13" xfId="0" applyFill="1" applyBorder="1"/>
    <xf numFmtId="3" fontId="0" fillId="6" borderId="13" xfId="0" applyNumberFormat="1" applyFill="1" applyBorder="1"/>
    <xf numFmtId="0" fontId="0" fillId="6" borderId="10" xfId="0" applyFill="1" applyBorder="1"/>
    <xf numFmtId="0" fontId="0" fillId="6" borderId="11" xfId="0" applyFill="1" applyBorder="1"/>
    <xf numFmtId="3" fontId="0" fillId="6" borderId="11" xfId="0" applyNumberFormat="1" applyFill="1" applyBorder="1"/>
    <xf numFmtId="0" fontId="5" fillId="4" borderId="4" xfId="0" applyNumberFormat="1" applyFont="1" applyFill="1" applyBorder="1" applyAlignment="1">
      <alignment horizontal="center" wrapText="1"/>
    </xf>
    <xf numFmtId="0" fontId="5" fillId="4" borderId="1" xfId="0" applyNumberFormat="1"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0" borderId="0" xfId="0" applyFill="1"/>
    <xf numFmtId="0" fontId="0" fillId="0" borderId="0" xfId="0" applyFill="1" applyBorder="1"/>
    <xf numFmtId="0" fontId="0" fillId="6" borderId="13" xfId="0" applyFill="1" applyBorder="1" applyAlignment="1">
      <alignment horizontal="right"/>
    </xf>
    <xf numFmtId="0" fontId="0" fillId="6" borderId="11" xfId="0" applyFill="1" applyBorder="1" applyAlignment="1">
      <alignment horizontal="right"/>
    </xf>
    <xf numFmtId="0" fontId="0" fillId="4" borderId="14" xfId="0" applyFill="1" applyBorder="1" applyAlignment="1">
      <alignment horizontal="centerContinuous"/>
    </xf>
    <xf numFmtId="0" fontId="5" fillId="4" borderId="15" xfId="0" applyFont="1" applyFill="1" applyBorder="1" applyAlignment="1">
      <alignment horizontal="center"/>
    </xf>
    <xf numFmtId="3" fontId="0" fillId="2" borderId="15" xfId="0" applyNumberFormat="1" applyFill="1" applyBorder="1"/>
    <xf numFmtId="0" fontId="0" fillId="3" borderId="15" xfId="0" applyFill="1" applyBorder="1"/>
    <xf numFmtId="0" fontId="0" fillId="3" borderId="16" xfId="0" applyFill="1" applyBorder="1"/>
    <xf numFmtId="0" fontId="1" fillId="0" borderId="0" xfId="0" applyFont="1"/>
    <xf numFmtId="0" fontId="6" fillId="0" borderId="0" xfId="0" applyFont="1"/>
    <xf numFmtId="0" fontId="8" fillId="6" borderId="11" xfId="0" applyFont="1" applyFill="1" applyBorder="1"/>
    <xf numFmtId="0" fontId="0" fillId="6" borderId="11" xfId="0" applyFont="1" applyFill="1" applyBorder="1"/>
    <xf numFmtId="3" fontId="7" fillId="6" borderId="11" xfId="0" applyNumberFormat="1" applyFont="1" applyFill="1" applyBorder="1"/>
    <xf numFmtId="3" fontId="8" fillId="6" borderId="11" xfId="0" applyNumberFormat="1" applyFont="1" applyFill="1" applyBorder="1"/>
    <xf numFmtId="0" fontId="2" fillId="0" borderId="17" xfId="0" applyFont="1" applyFill="1" applyBorder="1" applyAlignment="1">
      <alignment horizontal="left" wrapText="1"/>
    </xf>
    <xf numFmtId="0" fontId="2" fillId="0" borderId="18" xfId="0" applyFont="1" applyFill="1" applyBorder="1" applyAlignment="1">
      <alignment horizontal="left" wrapText="1"/>
    </xf>
    <xf numFmtId="0" fontId="9" fillId="0" borderId="0" xfId="0" applyFont="1" applyAlignment="1">
      <alignment horizontal="center"/>
    </xf>
    <xf numFmtId="0" fontId="10" fillId="0" borderId="0" xfId="0" applyFont="1"/>
    <xf numFmtId="3" fontId="0" fillId="4" borderId="1" xfId="0" applyNumberFormat="1" applyFill="1" applyBorder="1"/>
    <xf numFmtId="3" fontId="0" fillId="6" borderId="11" xfId="0" applyNumberFormat="1" applyFont="1" applyFill="1" applyBorder="1"/>
  </cellXfs>
  <cellStyles count="1">
    <cellStyle name="Normal" xfId="0" builtinId="0"/>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andlingsplan_HOSF_2022-2025_med_formlar_pr.%202021.09.01%20med%20F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ltakstyperKostnadskalkyle"/>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Y93"/>
  <sheetViews>
    <sheetView tabSelected="1" zoomScale="85" zoomScaleNormal="85" workbookViewId="0">
      <pane ySplit="14" topLeftCell="A15" activePane="bottomLeft" state="frozen"/>
      <selection pane="bottomLeft" activeCell="D3" sqref="D3"/>
    </sheetView>
  </sheetViews>
  <sheetFormatPr baseColWidth="10" defaultRowHeight="15" x14ac:dyDescent="0.25"/>
  <cols>
    <col min="1" max="1" width="3.42578125" customWidth="1"/>
    <col min="2" max="2" width="5.7109375" bestFit="1" customWidth="1"/>
    <col min="3" max="3" width="14.85546875" customWidth="1"/>
    <col min="4" max="4" width="39.5703125" customWidth="1"/>
    <col min="5" max="5" width="26.140625" customWidth="1"/>
    <col min="6" max="6" width="22" customWidth="1"/>
    <col min="7" max="8" width="9.7109375" customWidth="1"/>
    <col min="9" max="9" width="8.5703125" customWidth="1"/>
    <col min="10" max="10" width="11.85546875" customWidth="1"/>
    <col min="11" max="16" width="10.7109375" customWidth="1"/>
    <col min="17" max="17" width="9.7109375" hidden="1" customWidth="1"/>
    <col min="18" max="23" width="10.7109375" customWidth="1"/>
    <col min="24" max="24" width="2.42578125" customWidth="1"/>
    <col min="25" max="25" width="106.28515625" customWidth="1"/>
  </cols>
  <sheetData>
    <row r="1" spans="2:25" ht="4.5" customHeight="1" x14ac:dyDescent="0.25"/>
    <row r="2" spans="2:25" ht="18.75" x14ac:dyDescent="0.3">
      <c r="B2" s="40" t="s">
        <v>149</v>
      </c>
      <c r="E2" t="s">
        <v>163</v>
      </c>
    </row>
    <row r="3" spans="2:25" ht="18.75" x14ac:dyDescent="0.3">
      <c r="B3" s="40" t="s">
        <v>162</v>
      </c>
    </row>
    <row r="4" spans="2:25" ht="18.75" x14ac:dyDescent="0.3">
      <c r="B4" s="41" t="s">
        <v>150</v>
      </c>
    </row>
    <row r="5" spans="2:25" ht="4.5" customHeight="1" x14ac:dyDescent="0.25"/>
    <row r="6" spans="2:25" ht="7.5" customHeight="1" thickBot="1" x14ac:dyDescent="0.3"/>
    <row r="7" spans="2:25" ht="33" thickBot="1" x14ac:dyDescent="0.35">
      <c r="B7" s="7" t="s">
        <v>33</v>
      </c>
      <c r="C7" s="2"/>
      <c r="D7" s="2"/>
      <c r="E7" s="2"/>
      <c r="F7" s="2"/>
      <c r="G7" s="2"/>
      <c r="H7" s="2"/>
      <c r="I7" s="2"/>
      <c r="J7" s="14" t="s">
        <v>34</v>
      </c>
      <c r="K7" s="2"/>
      <c r="L7" s="2"/>
      <c r="M7" s="2"/>
      <c r="N7" s="2"/>
      <c r="O7" s="2"/>
      <c r="P7" s="2"/>
      <c r="Q7" s="2"/>
      <c r="R7" s="2"/>
      <c r="S7" s="2"/>
      <c r="T7" s="35"/>
      <c r="U7" s="35"/>
      <c r="V7" s="35"/>
      <c r="W7" s="15"/>
      <c r="Y7" s="46" t="s">
        <v>141</v>
      </c>
    </row>
    <row r="8" spans="2:25" ht="32.25" thickBot="1" x14ac:dyDescent="0.3">
      <c r="B8" s="27" t="s">
        <v>0</v>
      </c>
      <c r="C8" s="9" t="s">
        <v>54</v>
      </c>
      <c r="D8" s="9" t="s">
        <v>12</v>
      </c>
      <c r="E8" s="9" t="s">
        <v>55</v>
      </c>
      <c r="F8" s="28" t="s">
        <v>42</v>
      </c>
      <c r="G8" s="28" t="s">
        <v>41</v>
      </c>
      <c r="H8" s="9" t="s">
        <v>56</v>
      </c>
      <c r="I8" s="9" t="s">
        <v>57</v>
      </c>
      <c r="J8" s="28" t="s">
        <v>43</v>
      </c>
      <c r="K8" s="29" t="s">
        <v>13</v>
      </c>
      <c r="L8" s="29" t="s">
        <v>14</v>
      </c>
      <c r="M8" s="29" t="s">
        <v>15</v>
      </c>
      <c r="N8" s="29" t="s">
        <v>8</v>
      </c>
      <c r="O8" s="29" t="s">
        <v>16</v>
      </c>
      <c r="P8" s="29" t="s">
        <v>17</v>
      </c>
      <c r="Q8" s="29" t="s">
        <v>18</v>
      </c>
      <c r="R8" s="29" t="s">
        <v>72</v>
      </c>
      <c r="S8" s="29" t="s">
        <v>73</v>
      </c>
      <c r="T8" s="36" t="s">
        <v>28</v>
      </c>
      <c r="U8" s="36" t="s">
        <v>19</v>
      </c>
      <c r="V8" s="36" t="s">
        <v>65</v>
      </c>
      <c r="W8" s="30" t="s">
        <v>20</v>
      </c>
      <c r="Y8" s="47" t="s">
        <v>164</v>
      </c>
    </row>
    <row r="9" spans="2:25" x14ac:dyDescent="0.25">
      <c r="B9" s="3"/>
      <c r="C9" s="1"/>
      <c r="D9" s="1"/>
      <c r="E9" s="1"/>
      <c r="F9" s="1"/>
      <c r="G9" s="1"/>
      <c r="H9" s="50">
        <f>SUBTOTAL(9,H15:H93)</f>
        <v>27240.579999999987</v>
      </c>
      <c r="I9" s="1"/>
      <c r="J9" s="8">
        <f t="shared" ref="J9:S9" si="0">SUBTOTAL(9,J15:J93)</f>
        <v>58409000</v>
      </c>
      <c r="K9" s="8">
        <f t="shared" si="0"/>
        <v>5101000</v>
      </c>
      <c r="L9" s="8">
        <f t="shared" si="0"/>
        <v>4109000</v>
      </c>
      <c r="M9" s="8">
        <f t="shared" si="0"/>
        <v>22212000</v>
      </c>
      <c r="N9" s="8">
        <f t="shared" si="0"/>
        <v>11000000</v>
      </c>
      <c r="O9" s="8">
        <f t="shared" si="0"/>
        <v>4109000</v>
      </c>
      <c r="P9" s="8">
        <f t="shared" si="0"/>
        <v>6786000</v>
      </c>
      <c r="Q9" s="8">
        <f t="shared" si="0"/>
        <v>0</v>
      </c>
      <c r="R9" s="8">
        <f t="shared" si="0"/>
        <v>5101000</v>
      </c>
      <c r="S9" s="8">
        <f t="shared" si="0"/>
        <v>0</v>
      </c>
      <c r="T9" s="37"/>
      <c r="U9" s="37"/>
      <c r="V9" s="37"/>
      <c r="W9" s="19">
        <f>SUBTOTAL(9,W15:W93)</f>
        <v>0</v>
      </c>
    </row>
    <row r="10" spans="2:25" hidden="1" x14ac:dyDescent="0.25">
      <c r="B10" s="16"/>
      <c r="C10" s="11"/>
      <c r="D10" s="11"/>
      <c r="E10" s="11"/>
      <c r="F10" s="11"/>
      <c r="G10" s="11"/>
      <c r="H10" s="11"/>
      <c r="I10" s="11"/>
      <c r="J10" s="11"/>
      <c r="K10" s="11"/>
      <c r="L10" s="11"/>
      <c r="M10" s="11"/>
      <c r="N10" s="11"/>
      <c r="O10" s="11"/>
      <c r="P10" s="11"/>
      <c r="Q10" s="11"/>
      <c r="R10" s="11"/>
      <c r="S10" s="11"/>
      <c r="T10" s="38"/>
      <c r="U10" s="38"/>
      <c r="V10" s="38"/>
      <c r="W10" s="17"/>
    </row>
    <row r="11" spans="2:25" hidden="1" x14ac:dyDescent="0.25">
      <c r="B11" s="16"/>
      <c r="C11" s="11"/>
      <c r="D11" s="11"/>
      <c r="E11" s="11"/>
      <c r="F11" s="11"/>
      <c r="G11" s="11"/>
      <c r="H11" s="11"/>
      <c r="I11" s="11"/>
      <c r="J11" s="11"/>
      <c r="K11" s="11"/>
      <c r="L11" s="11"/>
      <c r="M11" s="11"/>
      <c r="N11" s="11"/>
      <c r="O11" s="11"/>
      <c r="P11" s="11"/>
      <c r="Q11" s="11"/>
      <c r="R11" s="11"/>
      <c r="S11" s="11"/>
      <c r="T11" s="38"/>
      <c r="U11" s="38"/>
      <c r="V11" s="38"/>
      <c r="W11" s="17"/>
    </row>
    <row r="12" spans="2:25" hidden="1" x14ac:dyDescent="0.25">
      <c r="B12" s="16"/>
      <c r="C12" s="11"/>
      <c r="D12" s="11"/>
      <c r="E12" s="11"/>
      <c r="F12" s="11"/>
      <c r="G12" s="11"/>
      <c r="H12" s="11"/>
      <c r="I12" s="11"/>
      <c r="J12" s="11"/>
      <c r="K12" s="11"/>
      <c r="L12" s="11"/>
      <c r="M12" s="11"/>
      <c r="N12" s="11"/>
      <c r="O12" s="11"/>
      <c r="P12" s="11"/>
      <c r="Q12" s="11"/>
      <c r="R12" s="11"/>
      <c r="S12" s="11"/>
      <c r="T12" s="38"/>
      <c r="U12" s="38"/>
      <c r="V12" s="38"/>
      <c r="W12" s="17"/>
    </row>
    <row r="13" spans="2:25" hidden="1" x14ac:dyDescent="0.25">
      <c r="B13" s="16"/>
      <c r="C13" s="11"/>
      <c r="D13" s="11"/>
      <c r="E13" s="11"/>
      <c r="F13" s="11"/>
      <c r="G13" s="11"/>
      <c r="H13" s="11"/>
      <c r="I13" s="11"/>
      <c r="J13" s="11"/>
      <c r="K13" s="11"/>
      <c r="L13" s="11"/>
      <c r="M13" s="11"/>
      <c r="N13" s="11"/>
      <c r="O13" s="11"/>
      <c r="P13" s="11"/>
      <c r="Q13" s="11"/>
      <c r="R13" s="11"/>
      <c r="S13" s="11"/>
      <c r="T13" s="38"/>
      <c r="U13" s="38"/>
      <c r="V13" s="38"/>
      <c r="W13" s="17"/>
    </row>
    <row r="14" spans="2:25" ht="15.75" thickBot="1" x14ac:dyDescent="0.3">
      <c r="B14" s="4"/>
      <c r="C14" s="5"/>
      <c r="D14" s="5"/>
      <c r="E14" s="5"/>
      <c r="F14" s="5"/>
      <c r="G14" s="5"/>
      <c r="H14" s="5"/>
      <c r="I14" s="5"/>
      <c r="J14" s="5"/>
      <c r="K14" s="5"/>
      <c r="L14" s="5"/>
      <c r="M14" s="5"/>
      <c r="N14" s="5"/>
      <c r="O14" s="5"/>
      <c r="P14" s="5"/>
      <c r="Q14" s="5"/>
      <c r="R14" s="5"/>
      <c r="S14" s="5"/>
      <c r="T14" s="39"/>
      <c r="U14" s="39"/>
      <c r="V14" s="39"/>
      <c r="W14" s="6"/>
    </row>
    <row r="15" spans="2:25" ht="15" customHeight="1" x14ac:dyDescent="0.25">
      <c r="B15" s="21" t="s">
        <v>75</v>
      </c>
      <c r="C15" s="22" t="s">
        <v>101</v>
      </c>
      <c r="D15" s="25" t="s">
        <v>104</v>
      </c>
      <c r="E15" s="22" t="s">
        <v>108</v>
      </c>
      <c r="F15" s="25" t="s">
        <v>69</v>
      </c>
      <c r="G15" s="22">
        <v>2023</v>
      </c>
      <c r="H15" s="23">
        <v>341.4</v>
      </c>
      <c r="I15" s="33" t="s">
        <v>64</v>
      </c>
      <c r="J15" s="18">
        <v>2561000</v>
      </c>
      <c r="K15" s="18">
        <v>205000</v>
      </c>
      <c r="L15" s="18">
        <v>205000</v>
      </c>
      <c r="M15" s="18">
        <v>1075000</v>
      </c>
      <c r="N15" s="18">
        <v>538000</v>
      </c>
      <c r="O15" s="18">
        <v>205000</v>
      </c>
      <c r="P15" s="18">
        <v>128000</v>
      </c>
      <c r="Q15" s="18">
        <v>0</v>
      </c>
      <c r="R15" s="18">
        <v>205000</v>
      </c>
      <c r="S15" s="18">
        <v>0</v>
      </c>
      <c r="T15" s="18">
        <v>0</v>
      </c>
      <c r="U15" s="18">
        <v>0</v>
      </c>
      <c r="V15" s="18">
        <v>0</v>
      </c>
      <c r="W15" s="18">
        <v>0</v>
      </c>
    </row>
    <row r="16" spans="2:25" ht="15" customHeight="1" x14ac:dyDescent="0.25">
      <c r="B16" s="24" t="s">
        <v>75</v>
      </c>
      <c r="C16" s="22" t="s">
        <v>101</v>
      </c>
      <c r="D16" s="25" t="s">
        <v>104</v>
      </c>
      <c r="E16" s="22" t="s">
        <v>106</v>
      </c>
      <c r="F16" s="25" t="s">
        <v>69</v>
      </c>
      <c r="G16" s="25">
        <v>2023</v>
      </c>
      <c r="H16" s="26">
        <v>87.2</v>
      </c>
      <c r="I16" s="33" t="s">
        <v>64</v>
      </c>
      <c r="J16" s="18">
        <v>654000</v>
      </c>
      <c r="K16" s="18">
        <v>52000</v>
      </c>
      <c r="L16" s="18">
        <v>52000</v>
      </c>
      <c r="M16" s="18">
        <v>275000</v>
      </c>
      <c r="N16" s="18">
        <v>137000</v>
      </c>
      <c r="O16" s="18">
        <v>52000</v>
      </c>
      <c r="P16" s="18">
        <v>33000</v>
      </c>
      <c r="Q16" s="18">
        <v>0</v>
      </c>
      <c r="R16" s="18">
        <v>52000</v>
      </c>
      <c r="S16" s="18">
        <v>0</v>
      </c>
      <c r="T16" s="18">
        <v>0</v>
      </c>
      <c r="U16" s="18">
        <v>0</v>
      </c>
      <c r="V16" s="18">
        <v>0</v>
      </c>
      <c r="W16" s="18">
        <v>0</v>
      </c>
    </row>
    <row r="17" spans="2:23" ht="15" customHeight="1" x14ac:dyDescent="0.25">
      <c r="B17" s="24" t="s">
        <v>75</v>
      </c>
      <c r="C17" s="22" t="s">
        <v>101</v>
      </c>
      <c r="D17" s="25" t="s">
        <v>104</v>
      </c>
      <c r="E17" s="22" t="s">
        <v>107</v>
      </c>
      <c r="F17" s="25" t="s">
        <v>69</v>
      </c>
      <c r="G17" s="25">
        <v>2023</v>
      </c>
      <c r="H17" s="26">
        <v>105.7</v>
      </c>
      <c r="I17" s="33" t="s">
        <v>64</v>
      </c>
      <c r="J17" s="18">
        <v>793000</v>
      </c>
      <c r="K17" s="18">
        <v>63000</v>
      </c>
      <c r="L17" s="18">
        <v>63000</v>
      </c>
      <c r="M17" s="18">
        <v>333000</v>
      </c>
      <c r="N17" s="18">
        <v>166000</v>
      </c>
      <c r="O17" s="18">
        <v>63000</v>
      </c>
      <c r="P17" s="18">
        <v>40000</v>
      </c>
      <c r="Q17" s="18">
        <v>0</v>
      </c>
      <c r="R17" s="18">
        <v>63000</v>
      </c>
      <c r="S17" s="18">
        <v>0</v>
      </c>
      <c r="T17" s="18">
        <v>0</v>
      </c>
      <c r="U17" s="18">
        <v>0</v>
      </c>
      <c r="V17" s="18">
        <v>0</v>
      </c>
      <c r="W17" s="18">
        <v>0</v>
      </c>
    </row>
    <row r="18" spans="2:23" ht="15" customHeight="1" x14ac:dyDescent="0.25">
      <c r="B18" s="24" t="s">
        <v>75</v>
      </c>
      <c r="C18" s="22" t="s">
        <v>123</v>
      </c>
      <c r="D18" s="25" t="s">
        <v>153</v>
      </c>
      <c r="E18" s="22" t="s">
        <v>124</v>
      </c>
      <c r="F18" s="25" t="s">
        <v>1</v>
      </c>
      <c r="G18" s="25">
        <v>2026</v>
      </c>
      <c r="H18" s="26">
        <v>253.02</v>
      </c>
      <c r="I18" s="33" t="s">
        <v>64</v>
      </c>
      <c r="J18" s="18">
        <v>286000</v>
      </c>
      <c r="K18" s="18">
        <v>4000</v>
      </c>
      <c r="L18" s="18">
        <v>9000</v>
      </c>
      <c r="M18" s="18">
        <v>57000</v>
      </c>
      <c r="N18" s="18">
        <v>31000</v>
      </c>
      <c r="O18" s="18">
        <v>9000</v>
      </c>
      <c r="P18" s="18">
        <v>172000</v>
      </c>
      <c r="Q18" s="18">
        <v>0</v>
      </c>
      <c r="R18" s="18">
        <v>4000</v>
      </c>
      <c r="S18" s="18">
        <v>0</v>
      </c>
      <c r="T18" s="18">
        <v>0</v>
      </c>
      <c r="U18" s="18">
        <v>0</v>
      </c>
      <c r="V18" s="18">
        <v>0</v>
      </c>
      <c r="W18" s="18">
        <v>0</v>
      </c>
    </row>
    <row r="19" spans="2:23" ht="15" customHeight="1" x14ac:dyDescent="0.25">
      <c r="B19" s="24" t="s">
        <v>75</v>
      </c>
      <c r="C19" s="22" t="s">
        <v>123</v>
      </c>
      <c r="D19" s="25" t="s">
        <v>153</v>
      </c>
      <c r="E19" s="22" t="s">
        <v>124</v>
      </c>
      <c r="F19" s="25" t="s">
        <v>71</v>
      </c>
      <c r="G19" s="25">
        <v>2026</v>
      </c>
      <c r="H19" s="26">
        <v>194.8</v>
      </c>
      <c r="I19" s="33" t="s">
        <v>64</v>
      </c>
      <c r="J19" s="18">
        <v>1130000</v>
      </c>
      <c r="K19" s="18">
        <v>153000</v>
      </c>
      <c r="L19" s="18">
        <v>79000</v>
      </c>
      <c r="M19" s="18">
        <v>441000</v>
      </c>
      <c r="N19" s="18">
        <v>181000</v>
      </c>
      <c r="O19" s="18">
        <v>79000</v>
      </c>
      <c r="P19" s="18">
        <v>45000</v>
      </c>
      <c r="Q19" s="18">
        <v>0</v>
      </c>
      <c r="R19" s="18">
        <v>153000</v>
      </c>
      <c r="S19" s="18">
        <v>0</v>
      </c>
      <c r="T19" s="18">
        <v>0</v>
      </c>
      <c r="U19" s="18">
        <v>0</v>
      </c>
      <c r="V19" s="18">
        <v>0</v>
      </c>
      <c r="W19" s="18">
        <v>0</v>
      </c>
    </row>
    <row r="20" spans="2:23" x14ac:dyDescent="0.25">
      <c r="B20" s="24" t="s">
        <v>75</v>
      </c>
      <c r="C20" s="22" t="s">
        <v>76</v>
      </c>
      <c r="D20" s="22" t="s">
        <v>148</v>
      </c>
      <c r="E20" s="22" t="s">
        <v>100</v>
      </c>
      <c r="F20" s="25" t="s">
        <v>1</v>
      </c>
      <c r="G20" s="25">
        <v>2023</v>
      </c>
      <c r="H20" s="26">
        <v>101.12</v>
      </c>
      <c r="I20" s="33" t="s">
        <v>64</v>
      </c>
      <c r="J20" s="18">
        <v>114000</v>
      </c>
      <c r="K20" s="18">
        <v>2000</v>
      </c>
      <c r="L20" s="18">
        <v>3000</v>
      </c>
      <c r="M20" s="18">
        <v>23000</v>
      </c>
      <c r="N20" s="18">
        <v>13000</v>
      </c>
      <c r="O20" s="18">
        <v>3000</v>
      </c>
      <c r="P20" s="18">
        <v>69000</v>
      </c>
      <c r="Q20" s="18">
        <v>0</v>
      </c>
      <c r="R20" s="18">
        <v>2000</v>
      </c>
      <c r="S20" s="18">
        <v>0</v>
      </c>
      <c r="T20" s="18">
        <v>0</v>
      </c>
      <c r="U20" s="18">
        <v>0</v>
      </c>
      <c r="V20" s="18">
        <v>0</v>
      </c>
      <c r="W20" s="18">
        <v>0</v>
      </c>
    </row>
    <row r="21" spans="2:23" ht="15" customHeight="1" x14ac:dyDescent="0.25">
      <c r="B21" s="24" t="s">
        <v>75</v>
      </c>
      <c r="C21" s="22" t="s">
        <v>76</v>
      </c>
      <c r="D21" s="22" t="s">
        <v>97</v>
      </c>
      <c r="E21" s="22" t="s">
        <v>100</v>
      </c>
      <c r="F21" s="25" t="s">
        <v>69</v>
      </c>
      <c r="G21" s="25">
        <v>2023</v>
      </c>
      <c r="H21" s="26">
        <v>93</v>
      </c>
      <c r="I21" s="33" t="s">
        <v>64</v>
      </c>
      <c r="J21" s="18">
        <v>698000</v>
      </c>
      <c r="K21" s="18">
        <v>56000</v>
      </c>
      <c r="L21" s="18">
        <v>56000</v>
      </c>
      <c r="M21" s="18">
        <v>293000</v>
      </c>
      <c r="N21" s="18">
        <v>146000</v>
      </c>
      <c r="O21" s="18">
        <v>56000</v>
      </c>
      <c r="P21" s="18">
        <v>35000</v>
      </c>
      <c r="Q21" s="18">
        <v>0</v>
      </c>
      <c r="R21" s="18">
        <v>56000</v>
      </c>
      <c r="S21" s="18">
        <v>0</v>
      </c>
      <c r="T21" s="18">
        <v>0</v>
      </c>
      <c r="U21" s="18">
        <v>0</v>
      </c>
      <c r="V21" s="18">
        <v>0</v>
      </c>
      <c r="W21" s="18">
        <v>0</v>
      </c>
    </row>
    <row r="22" spans="2:23" x14ac:dyDescent="0.25">
      <c r="B22" s="24" t="s">
        <v>75</v>
      </c>
      <c r="C22" s="22" t="s">
        <v>114</v>
      </c>
      <c r="D22" s="22" t="s">
        <v>157</v>
      </c>
      <c r="E22" s="22" t="s">
        <v>119</v>
      </c>
      <c r="F22" s="25" t="s">
        <v>1</v>
      </c>
      <c r="G22" s="25">
        <v>2025</v>
      </c>
      <c r="H22" s="26">
        <v>113.37</v>
      </c>
      <c r="I22" s="33" t="s">
        <v>64</v>
      </c>
      <c r="J22" s="18">
        <v>128000</v>
      </c>
      <c r="K22" s="18">
        <v>2000</v>
      </c>
      <c r="L22" s="18">
        <v>4000</v>
      </c>
      <c r="M22" s="18">
        <v>26000</v>
      </c>
      <c r="N22" s="18">
        <v>14000</v>
      </c>
      <c r="O22" s="18">
        <v>4000</v>
      </c>
      <c r="P22" s="18">
        <v>77000</v>
      </c>
      <c r="Q22" s="18">
        <v>0</v>
      </c>
      <c r="R22" s="18">
        <v>2000</v>
      </c>
      <c r="S22" s="18">
        <v>0</v>
      </c>
      <c r="T22" s="18">
        <v>0</v>
      </c>
      <c r="U22" s="18">
        <v>0</v>
      </c>
      <c r="V22" s="18">
        <v>0</v>
      </c>
      <c r="W22" s="18">
        <v>0</v>
      </c>
    </row>
    <row r="23" spans="2:23" ht="15" customHeight="1" x14ac:dyDescent="0.25">
      <c r="B23" s="24" t="s">
        <v>75</v>
      </c>
      <c r="C23" s="22" t="s">
        <v>114</v>
      </c>
      <c r="D23" s="22" t="s">
        <v>157</v>
      </c>
      <c r="E23" s="22" t="s">
        <v>119</v>
      </c>
      <c r="F23" s="25" t="s">
        <v>70</v>
      </c>
      <c r="G23" s="25">
        <v>2025</v>
      </c>
      <c r="H23" s="26">
        <v>156.5</v>
      </c>
      <c r="I23" s="33" t="s">
        <v>64</v>
      </c>
      <c r="J23" s="18">
        <v>1956000</v>
      </c>
      <c r="K23" s="18">
        <v>264000</v>
      </c>
      <c r="L23" s="18">
        <v>137000</v>
      </c>
      <c r="M23" s="18">
        <v>763000</v>
      </c>
      <c r="N23" s="18">
        <v>313000</v>
      </c>
      <c r="O23" s="18">
        <v>137000</v>
      </c>
      <c r="P23" s="18">
        <v>78000</v>
      </c>
      <c r="Q23" s="18">
        <v>0</v>
      </c>
      <c r="R23" s="18">
        <v>264000</v>
      </c>
      <c r="S23" s="18">
        <v>0</v>
      </c>
      <c r="T23" s="18">
        <v>0</v>
      </c>
      <c r="U23" s="18">
        <v>0</v>
      </c>
      <c r="V23" s="18">
        <v>0</v>
      </c>
      <c r="W23" s="18">
        <v>0</v>
      </c>
    </row>
    <row r="24" spans="2:23" ht="15" customHeight="1" x14ac:dyDescent="0.25">
      <c r="B24" s="24" t="s">
        <v>75</v>
      </c>
      <c r="C24" s="22" t="s">
        <v>76</v>
      </c>
      <c r="D24" s="22" t="s">
        <v>93</v>
      </c>
      <c r="E24" s="22" t="s">
        <v>96</v>
      </c>
      <c r="F24" s="25" t="s">
        <v>1</v>
      </c>
      <c r="G24" s="25">
        <v>2024</v>
      </c>
      <c r="H24" s="26">
        <v>84.8</v>
      </c>
      <c r="I24" s="33" t="s">
        <v>64</v>
      </c>
      <c r="J24" s="18">
        <v>96000</v>
      </c>
      <c r="K24" s="18">
        <v>1000</v>
      </c>
      <c r="L24" s="18">
        <v>3000</v>
      </c>
      <c r="M24" s="18">
        <v>19000</v>
      </c>
      <c r="N24" s="18">
        <v>11000</v>
      </c>
      <c r="O24" s="18">
        <v>3000</v>
      </c>
      <c r="P24" s="18">
        <v>57000</v>
      </c>
      <c r="Q24" s="18">
        <v>0</v>
      </c>
      <c r="R24" s="18">
        <v>1000</v>
      </c>
      <c r="S24" s="18">
        <v>0</v>
      </c>
      <c r="T24" s="18">
        <v>0</v>
      </c>
      <c r="U24" s="18">
        <v>0</v>
      </c>
      <c r="V24" s="18">
        <v>0</v>
      </c>
      <c r="W24" s="18">
        <v>0</v>
      </c>
    </row>
    <row r="25" spans="2:23" ht="15" customHeight="1" x14ac:dyDescent="0.25">
      <c r="B25" s="24" t="s">
        <v>75</v>
      </c>
      <c r="C25" s="22" t="s">
        <v>76</v>
      </c>
      <c r="D25" s="22" t="s">
        <v>156</v>
      </c>
      <c r="E25" s="25" t="s">
        <v>96</v>
      </c>
      <c r="F25" s="25" t="s">
        <v>71</v>
      </c>
      <c r="G25" s="25">
        <v>2026</v>
      </c>
      <c r="H25" s="26">
        <v>110.9</v>
      </c>
      <c r="I25" s="33" t="s">
        <v>64</v>
      </c>
      <c r="J25" s="18">
        <v>643000</v>
      </c>
      <c r="K25" s="18">
        <v>87000</v>
      </c>
      <c r="L25" s="18">
        <v>45000</v>
      </c>
      <c r="M25" s="18">
        <v>251000</v>
      </c>
      <c r="N25" s="18">
        <v>103000</v>
      </c>
      <c r="O25" s="18">
        <v>45000</v>
      </c>
      <c r="P25" s="18">
        <v>26000</v>
      </c>
      <c r="Q25" s="18">
        <v>0</v>
      </c>
      <c r="R25" s="18">
        <v>87000</v>
      </c>
      <c r="S25" s="18">
        <v>0</v>
      </c>
      <c r="T25" s="18">
        <v>0</v>
      </c>
      <c r="U25" s="18">
        <v>0</v>
      </c>
      <c r="V25" s="18">
        <v>0</v>
      </c>
      <c r="W25" s="18">
        <v>0</v>
      </c>
    </row>
    <row r="26" spans="2:23" ht="15" customHeight="1" x14ac:dyDescent="0.25">
      <c r="B26" s="24" t="s">
        <v>75</v>
      </c>
      <c r="C26" s="22" t="s">
        <v>101</v>
      </c>
      <c r="D26" s="22" t="s">
        <v>104</v>
      </c>
      <c r="E26" s="25" t="s">
        <v>103</v>
      </c>
      <c r="F26" s="25" t="s">
        <v>69</v>
      </c>
      <c r="G26" s="25">
        <v>2023</v>
      </c>
      <c r="H26" s="26">
        <v>54.9</v>
      </c>
      <c r="I26" s="33" t="s">
        <v>64</v>
      </c>
      <c r="J26" s="18">
        <v>412000</v>
      </c>
      <c r="K26" s="18">
        <v>33000</v>
      </c>
      <c r="L26" s="18">
        <v>33000</v>
      </c>
      <c r="M26" s="18">
        <v>173000</v>
      </c>
      <c r="N26" s="18">
        <v>86000</v>
      </c>
      <c r="O26" s="18">
        <v>33000</v>
      </c>
      <c r="P26" s="18">
        <v>21000</v>
      </c>
      <c r="Q26" s="18">
        <v>0</v>
      </c>
      <c r="R26" s="18">
        <v>33000</v>
      </c>
      <c r="S26" s="18">
        <v>0</v>
      </c>
      <c r="T26" s="18">
        <v>0</v>
      </c>
      <c r="U26" s="18">
        <v>0</v>
      </c>
      <c r="V26" s="18">
        <v>0</v>
      </c>
      <c r="W26" s="18">
        <v>0</v>
      </c>
    </row>
    <row r="27" spans="2:23" ht="15" customHeight="1" x14ac:dyDescent="0.25">
      <c r="B27" s="24" t="s">
        <v>75</v>
      </c>
      <c r="C27" s="25" t="s">
        <v>76</v>
      </c>
      <c r="D27" s="25" t="s">
        <v>93</v>
      </c>
      <c r="E27" s="25" t="s">
        <v>139</v>
      </c>
      <c r="F27" s="25" t="s">
        <v>1</v>
      </c>
      <c r="G27" s="25">
        <v>2024</v>
      </c>
      <c r="H27" s="26">
        <v>407.59</v>
      </c>
      <c r="I27" s="33" t="s">
        <v>64</v>
      </c>
      <c r="J27" s="18">
        <v>461000</v>
      </c>
      <c r="K27" s="18">
        <v>7000</v>
      </c>
      <c r="L27" s="18">
        <v>14000</v>
      </c>
      <c r="M27" s="18">
        <v>92000</v>
      </c>
      <c r="N27" s="18">
        <v>51000</v>
      </c>
      <c r="O27" s="18">
        <v>14000</v>
      </c>
      <c r="P27" s="18">
        <v>276000</v>
      </c>
      <c r="Q27" s="18">
        <v>0</v>
      </c>
      <c r="R27" s="18">
        <v>7000</v>
      </c>
      <c r="S27" s="18">
        <v>0</v>
      </c>
      <c r="T27" s="18">
        <v>0</v>
      </c>
      <c r="U27" s="18">
        <v>0</v>
      </c>
      <c r="V27" s="18">
        <v>0</v>
      </c>
      <c r="W27" s="18">
        <v>0</v>
      </c>
    </row>
    <row r="28" spans="2:23" ht="15" customHeight="1" x14ac:dyDescent="0.25">
      <c r="B28" s="24" t="s">
        <v>75</v>
      </c>
      <c r="C28" s="25" t="s">
        <v>76</v>
      </c>
      <c r="D28" s="25" t="s">
        <v>93</v>
      </c>
      <c r="E28" s="25" t="s">
        <v>92</v>
      </c>
      <c r="F28" s="25" t="s">
        <v>50</v>
      </c>
      <c r="G28" s="25">
        <v>2024</v>
      </c>
      <c r="H28" s="26">
        <v>43.6</v>
      </c>
      <c r="I28" s="33" t="s">
        <v>64</v>
      </c>
      <c r="J28" s="18">
        <v>52000</v>
      </c>
      <c r="K28" s="18">
        <v>4000</v>
      </c>
      <c r="L28" s="18">
        <v>7000</v>
      </c>
      <c r="M28" s="18">
        <v>17000</v>
      </c>
      <c r="N28" s="18">
        <v>7000</v>
      </c>
      <c r="O28" s="18">
        <v>7000</v>
      </c>
      <c r="P28" s="18">
        <v>5000</v>
      </c>
      <c r="Q28" s="18">
        <v>0</v>
      </c>
      <c r="R28" s="18">
        <v>4000</v>
      </c>
      <c r="S28" s="18">
        <v>0</v>
      </c>
      <c r="T28" s="18">
        <v>0</v>
      </c>
      <c r="U28" s="18">
        <v>0</v>
      </c>
      <c r="V28" s="18">
        <v>0</v>
      </c>
      <c r="W28" s="18">
        <v>0</v>
      </c>
    </row>
    <row r="29" spans="2:23" ht="15" customHeight="1" x14ac:dyDescent="0.25">
      <c r="B29" s="24" t="s">
        <v>75</v>
      </c>
      <c r="C29" s="25" t="s">
        <v>76</v>
      </c>
      <c r="D29" s="25" t="s">
        <v>93</v>
      </c>
      <c r="E29" s="25" t="s">
        <v>92</v>
      </c>
      <c r="F29" s="25" t="s">
        <v>71</v>
      </c>
      <c r="G29" s="25">
        <v>2024</v>
      </c>
      <c r="H29" s="26">
        <v>119</v>
      </c>
      <c r="I29" s="33" t="s">
        <v>64</v>
      </c>
      <c r="J29" s="18">
        <v>690000</v>
      </c>
      <c r="K29" s="18">
        <v>93000</v>
      </c>
      <c r="L29" s="18">
        <v>48000</v>
      </c>
      <c r="M29" s="18">
        <v>269000</v>
      </c>
      <c r="N29" s="18">
        <v>110000</v>
      </c>
      <c r="O29" s="18">
        <v>48000</v>
      </c>
      <c r="P29" s="18">
        <v>28000</v>
      </c>
      <c r="Q29" s="18">
        <v>0</v>
      </c>
      <c r="R29" s="18">
        <v>93000</v>
      </c>
      <c r="S29" s="18">
        <v>0</v>
      </c>
      <c r="T29" s="18">
        <v>0</v>
      </c>
      <c r="U29" s="18">
        <v>0</v>
      </c>
      <c r="V29" s="18">
        <v>0</v>
      </c>
      <c r="W29" s="18">
        <v>0</v>
      </c>
    </row>
    <row r="30" spans="2:23" x14ac:dyDescent="0.25">
      <c r="B30" s="24" t="s">
        <v>75</v>
      </c>
      <c r="C30" s="25" t="s">
        <v>76</v>
      </c>
      <c r="D30" s="25" t="s">
        <v>93</v>
      </c>
      <c r="E30" s="25" t="s">
        <v>95</v>
      </c>
      <c r="F30" s="25" t="s">
        <v>69</v>
      </c>
      <c r="G30" s="25">
        <v>2024</v>
      </c>
      <c r="H30" s="26">
        <v>133.30000000000001</v>
      </c>
      <c r="I30" s="33" t="s">
        <v>64</v>
      </c>
      <c r="J30" s="18">
        <v>1000000</v>
      </c>
      <c r="K30" s="18">
        <v>80000</v>
      </c>
      <c r="L30" s="18">
        <v>80000</v>
      </c>
      <c r="M30" s="18">
        <v>420000</v>
      </c>
      <c r="N30" s="18">
        <v>210000</v>
      </c>
      <c r="O30" s="18">
        <v>80000</v>
      </c>
      <c r="P30" s="18">
        <v>50000</v>
      </c>
      <c r="Q30" s="18">
        <v>0</v>
      </c>
      <c r="R30" s="18">
        <v>80000</v>
      </c>
      <c r="S30" s="18">
        <v>0</v>
      </c>
      <c r="T30" s="18">
        <v>0</v>
      </c>
      <c r="U30" s="18">
        <v>0</v>
      </c>
      <c r="V30" s="18">
        <v>0</v>
      </c>
      <c r="W30" s="18">
        <v>0</v>
      </c>
    </row>
    <row r="31" spans="2:23" x14ac:dyDescent="0.25">
      <c r="B31" s="24" t="s">
        <v>75</v>
      </c>
      <c r="C31" s="25" t="s">
        <v>129</v>
      </c>
      <c r="D31" s="25" t="s">
        <v>130</v>
      </c>
      <c r="E31" s="25" t="s">
        <v>131</v>
      </c>
      <c r="F31" s="25" t="s">
        <v>1</v>
      </c>
      <c r="G31" s="25">
        <v>2023</v>
      </c>
      <c r="H31" s="26">
        <v>202.03</v>
      </c>
      <c r="I31" s="33" t="s">
        <v>64</v>
      </c>
      <c r="J31" s="18">
        <v>228000</v>
      </c>
      <c r="K31" s="18">
        <v>3000</v>
      </c>
      <c r="L31" s="18">
        <v>7000</v>
      </c>
      <c r="M31" s="18">
        <v>46000</v>
      </c>
      <c r="N31" s="18">
        <v>25000</v>
      </c>
      <c r="O31" s="18">
        <v>7000</v>
      </c>
      <c r="P31" s="18">
        <v>137000</v>
      </c>
      <c r="Q31" s="18">
        <v>0</v>
      </c>
      <c r="R31" s="18">
        <v>3000</v>
      </c>
      <c r="S31" s="18">
        <v>0</v>
      </c>
      <c r="T31" s="18">
        <v>0</v>
      </c>
      <c r="U31" s="18">
        <v>0</v>
      </c>
      <c r="V31" s="18">
        <v>0</v>
      </c>
      <c r="W31" s="18">
        <v>0</v>
      </c>
    </row>
    <row r="32" spans="2:23" ht="15" customHeight="1" x14ac:dyDescent="0.25">
      <c r="B32" s="24" t="s">
        <v>75</v>
      </c>
      <c r="C32" s="25" t="s">
        <v>129</v>
      </c>
      <c r="D32" s="25" t="s">
        <v>130</v>
      </c>
      <c r="E32" s="25" t="s">
        <v>131</v>
      </c>
      <c r="F32" s="25" t="s">
        <v>7</v>
      </c>
      <c r="G32" s="25">
        <v>2023</v>
      </c>
      <c r="H32" s="51">
        <v>833</v>
      </c>
      <c r="I32" s="33" t="s">
        <v>64</v>
      </c>
      <c r="J32" s="18">
        <v>46000</v>
      </c>
      <c r="K32" s="18">
        <v>1000</v>
      </c>
      <c r="L32" s="18">
        <v>4000</v>
      </c>
      <c r="M32" s="18">
        <v>15000</v>
      </c>
      <c r="N32" s="18">
        <v>13000</v>
      </c>
      <c r="O32" s="18">
        <v>4000</v>
      </c>
      <c r="P32" s="18">
        <v>8000</v>
      </c>
      <c r="Q32" s="18">
        <v>0</v>
      </c>
      <c r="R32" s="18">
        <v>1000</v>
      </c>
      <c r="S32" s="18">
        <v>0</v>
      </c>
      <c r="T32" s="18">
        <v>0</v>
      </c>
      <c r="U32" s="18">
        <v>0</v>
      </c>
      <c r="V32" s="18">
        <v>0</v>
      </c>
      <c r="W32" s="18">
        <v>0</v>
      </c>
    </row>
    <row r="33" spans="2:23" x14ac:dyDescent="0.25">
      <c r="B33" s="24" t="s">
        <v>75</v>
      </c>
      <c r="C33" s="25" t="s">
        <v>129</v>
      </c>
      <c r="D33" s="22" t="s">
        <v>130</v>
      </c>
      <c r="E33" s="25" t="s">
        <v>131</v>
      </c>
      <c r="F33" s="42" t="s">
        <v>71</v>
      </c>
      <c r="G33" s="25">
        <v>2023</v>
      </c>
      <c r="H33" s="26">
        <v>142.19999999999999</v>
      </c>
      <c r="I33" s="33" t="s">
        <v>64</v>
      </c>
      <c r="J33" s="18">
        <v>825000</v>
      </c>
      <c r="K33" s="18">
        <v>111000</v>
      </c>
      <c r="L33" s="18">
        <v>58000</v>
      </c>
      <c r="M33" s="18">
        <v>322000</v>
      </c>
      <c r="N33" s="18">
        <v>132000</v>
      </c>
      <c r="O33" s="18">
        <v>58000</v>
      </c>
      <c r="P33" s="18">
        <v>33000</v>
      </c>
      <c r="Q33" s="18">
        <v>0</v>
      </c>
      <c r="R33" s="18">
        <v>111000</v>
      </c>
      <c r="S33" s="18">
        <v>0</v>
      </c>
      <c r="T33" s="18">
        <v>0</v>
      </c>
      <c r="U33" s="18">
        <v>0</v>
      </c>
      <c r="V33" s="18">
        <v>0</v>
      </c>
      <c r="W33" s="18">
        <v>0</v>
      </c>
    </row>
    <row r="34" spans="2:23" ht="15" customHeight="1" x14ac:dyDescent="0.25">
      <c r="B34" s="24" t="s">
        <v>75</v>
      </c>
      <c r="C34" s="25" t="s">
        <v>123</v>
      </c>
      <c r="D34" s="25" t="s">
        <v>158</v>
      </c>
      <c r="E34" s="25" t="s">
        <v>131</v>
      </c>
      <c r="F34" s="25" t="s">
        <v>2</v>
      </c>
      <c r="G34" s="25">
        <v>2024</v>
      </c>
      <c r="H34" s="45">
        <f>242.64+424.73</f>
        <v>667.37</v>
      </c>
      <c r="I34" s="33" t="s">
        <v>64</v>
      </c>
      <c r="J34" s="18">
        <v>234000</v>
      </c>
      <c r="K34" s="18">
        <v>8000</v>
      </c>
      <c r="L34" s="18">
        <v>14000</v>
      </c>
      <c r="M34" s="18">
        <v>75000</v>
      </c>
      <c r="N34" s="18">
        <v>77000</v>
      </c>
      <c r="O34" s="18">
        <v>14000</v>
      </c>
      <c r="P34" s="18">
        <v>37000</v>
      </c>
      <c r="Q34" s="18">
        <v>0</v>
      </c>
      <c r="R34" s="18">
        <v>8000</v>
      </c>
      <c r="S34" s="18">
        <v>0</v>
      </c>
      <c r="T34" s="18">
        <v>0</v>
      </c>
      <c r="U34" s="18">
        <v>0</v>
      </c>
      <c r="V34" s="18">
        <v>0</v>
      </c>
      <c r="W34" s="18">
        <v>0</v>
      </c>
    </row>
    <row r="35" spans="2:23" x14ac:dyDescent="0.25">
      <c r="B35" s="24" t="s">
        <v>75</v>
      </c>
      <c r="C35" s="25" t="s">
        <v>77</v>
      </c>
      <c r="D35" s="25" t="s">
        <v>156</v>
      </c>
      <c r="E35" s="25" t="s">
        <v>79</v>
      </c>
      <c r="F35" s="25" t="s">
        <v>71</v>
      </c>
      <c r="G35" s="25">
        <v>2026</v>
      </c>
      <c r="H35" s="26">
        <v>229.6</v>
      </c>
      <c r="I35" s="33" t="s">
        <v>64</v>
      </c>
      <c r="J35" s="18">
        <v>1332000</v>
      </c>
      <c r="K35" s="18">
        <v>180000</v>
      </c>
      <c r="L35" s="18">
        <v>93000</v>
      </c>
      <c r="M35" s="18">
        <v>519000</v>
      </c>
      <c r="N35" s="18">
        <v>213000</v>
      </c>
      <c r="O35" s="18">
        <v>93000</v>
      </c>
      <c r="P35" s="18">
        <v>53000</v>
      </c>
      <c r="Q35" s="18">
        <v>0</v>
      </c>
      <c r="R35" s="18">
        <v>180000</v>
      </c>
      <c r="S35" s="18">
        <v>0</v>
      </c>
      <c r="T35" s="18">
        <v>0</v>
      </c>
      <c r="U35" s="18">
        <v>0</v>
      </c>
      <c r="V35" s="18">
        <v>0</v>
      </c>
      <c r="W35" s="18">
        <v>0</v>
      </c>
    </row>
    <row r="36" spans="2:23" x14ac:dyDescent="0.25">
      <c r="B36" s="24" t="s">
        <v>75</v>
      </c>
      <c r="C36" s="25" t="s">
        <v>86</v>
      </c>
      <c r="D36" s="25" t="s">
        <v>88</v>
      </c>
      <c r="E36" s="25" t="s">
        <v>87</v>
      </c>
      <c r="F36" s="25" t="s">
        <v>68</v>
      </c>
      <c r="G36" s="25">
        <v>2025</v>
      </c>
      <c r="H36" s="26">
        <v>89.2</v>
      </c>
      <c r="I36" s="33" t="s">
        <v>64</v>
      </c>
      <c r="J36" s="18">
        <v>731000</v>
      </c>
      <c r="K36" s="18">
        <v>59000</v>
      </c>
      <c r="L36" s="18">
        <v>59000</v>
      </c>
      <c r="M36" s="18">
        <v>307000</v>
      </c>
      <c r="N36" s="18">
        <v>154000</v>
      </c>
      <c r="O36" s="18">
        <v>59000</v>
      </c>
      <c r="P36" s="18">
        <v>37000</v>
      </c>
      <c r="Q36" s="18">
        <v>0</v>
      </c>
      <c r="R36" s="18">
        <v>59000</v>
      </c>
      <c r="S36" s="18">
        <v>0</v>
      </c>
      <c r="T36" s="18">
        <v>0</v>
      </c>
      <c r="U36" s="18">
        <v>0</v>
      </c>
      <c r="V36" s="18">
        <v>0</v>
      </c>
      <c r="W36" s="18">
        <v>0</v>
      </c>
    </row>
    <row r="37" spans="2:23" ht="15" customHeight="1" x14ac:dyDescent="0.25">
      <c r="B37" s="24" t="s">
        <v>75</v>
      </c>
      <c r="C37" s="25" t="s">
        <v>77</v>
      </c>
      <c r="D37" s="25" t="s">
        <v>83</v>
      </c>
      <c r="E37" s="25" t="s">
        <v>140</v>
      </c>
      <c r="F37" s="25" t="s">
        <v>1</v>
      </c>
      <c r="G37" s="25">
        <v>2024</v>
      </c>
      <c r="H37" s="26">
        <v>328.72</v>
      </c>
      <c r="I37" s="33" t="s">
        <v>64</v>
      </c>
      <c r="J37" s="18">
        <v>371000</v>
      </c>
      <c r="K37" s="18">
        <v>6000</v>
      </c>
      <c r="L37" s="18">
        <v>11000</v>
      </c>
      <c r="M37" s="18">
        <v>74000</v>
      </c>
      <c r="N37" s="18">
        <v>41000</v>
      </c>
      <c r="O37" s="18">
        <v>11000</v>
      </c>
      <c r="P37" s="18">
        <v>223000</v>
      </c>
      <c r="Q37" s="18">
        <v>0</v>
      </c>
      <c r="R37" s="18">
        <v>6000</v>
      </c>
      <c r="S37" s="18">
        <v>0</v>
      </c>
      <c r="T37" s="18">
        <v>0</v>
      </c>
      <c r="U37" s="18">
        <v>0</v>
      </c>
      <c r="V37" s="18">
        <v>0</v>
      </c>
      <c r="W37" s="18">
        <v>0</v>
      </c>
    </row>
    <row r="38" spans="2:23" ht="15" customHeight="1" x14ac:dyDescent="0.25">
      <c r="B38" s="24" t="s">
        <v>75</v>
      </c>
      <c r="C38" s="25" t="s">
        <v>77</v>
      </c>
      <c r="D38" s="25" t="s">
        <v>83</v>
      </c>
      <c r="E38" s="25" t="s">
        <v>84</v>
      </c>
      <c r="F38" s="42" t="s">
        <v>68</v>
      </c>
      <c r="G38" s="25">
        <v>2024</v>
      </c>
      <c r="H38" s="26">
        <v>225.7</v>
      </c>
      <c r="I38" s="33" t="s">
        <v>64</v>
      </c>
      <c r="J38" s="18">
        <v>1851000</v>
      </c>
      <c r="K38" s="18">
        <v>148000</v>
      </c>
      <c r="L38" s="18">
        <v>148000</v>
      </c>
      <c r="M38" s="18">
        <v>777000</v>
      </c>
      <c r="N38" s="18">
        <v>389000</v>
      </c>
      <c r="O38" s="18">
        <v>148000</v>
      </c>
      <c r="P38" s="18">
        <v>93000</v>
      </c>
      <c r="Q38" s="18">
        <v>0</v>
      </c>
      <c r="R38" s="18">
        <v>148000</v>
      </c>
      <c r="S38" s="18">
        <v>0</v>
      </c>
      <c r="T38" s="18">
        <v>0</v>
      </c>
      <c r="U38" s="18">
        <v>0</v>
      </c>
      <c r="V38" s="18">
        <v>0</v>
      </c>
      <c r="W38" s="18">
        <v>0</v>
      </c>
    </row>
    <row r="39" spans="2:23" ht="15" customHeight="1" x14ac:dyDescent="0.25">
      <c r="B39" s="24" t="s">
        <v>75</v>
      </c>
      <c r="C39" s="25" t="s">
        <v>101</v>
      </c>
      <c r="D39" s="25" t="s">
        <v>152</v>
      </c>
      <c r="E39" s="25" t="s">
        <v>109</v>
      </c>
      <c r="F39" s="25" t="s">
        <v>71</v>
      </c>
      <c r="G39" s="25">
        <v>2025</v>
      </c>
      <c r="H39" s="26">
        <v>8.5</v>
      </c>
      <c r="I39" s="33" t="s">
        <v>64</v>
      </c>
      <c r="J39" s="18">
        <v>49000</v>
      </c>
      <c r="K39" s="18">
        <v>7000</v>
      </c>
      <c r="L39" s="18">
        <v>3000</v>
      </c>
      <c r="M39" s="18">
        <v>19000</v>
      </c>
      <c r="N39" s="18">
        <v>8000</v>
      </c>
      <c r="O39" s="18">
        <v>3000</v>
      </c>
      <c r="P39" s="18">
        <v>2000</v>
      </c>
      <c r="Q39" s="18">
        <v>0</v>
      </c>
      <c r="R39" s="18">
        <v>7000</v>
      </c>
      <c r="S39" s="18">
        <v>0</v>
      </c>
      <c r="T39" s="18">
        <v>0</v>
      </c>
      <c r="U39" s="18">
        <v>0</v>
      </c>
      <c r="V39" s="18">
        <v>0</v>
      </c>
      <c r="W39" s="18">
        <v>0</v>
      </c>
    </row>
    <row r="40" spans="2:23" ht="15" customHeight="1" x14ac:dyDescent="0.25">
      <c r="B40" s="24" t="s">
        <v>75</v>
      </c>
      <c r="C40" s="25" t="s">
        <v>77</v>
      </c>
      <c r="D40" s="25" t="s">
        <v>156</v>
      </c>
      <c r="E40" s="25" t="s">
        <v>81</v>
      </c>
      <c r="F40" s="25" t="s">
        <v>71</v>
      </c>
      <c r="G40" s="25">
        <v>2026</v>
      </c>
      <c r="H40" s="26">
        <v>99.9</v>
      </c>
      <c r="I40" s="33" t="s">
        <v>64</v>
      </c>
      <c r="J40" s="18">
        <v>579000</v>
      </c>
      <c r="K40" s="18">
        <v>78000</v>
      </c>
      <c r="L40" s="18">
        <v>41000</v>
      </c>
      <c r="M40" s="18">
        <v>226000</v>
      </c>
      <c r="N40" s="18">
        <v>93000</v>
      </c>
      <c r="O40" s="18">
        <v>41000</v>
      </c>
      <c r="P40" s="18">
        <v>23000</v>
      </c>
      <c r="Q40" s="18">
        <v>0</v>
      </c>
      <c r="R40" s="18">
        <v>78000</v>
      </c>
      <c r="S40" s="18">
        <v>0</v>
      </c>
      <c r="T40" s="18">
        <v>0</v>
      </c>
      <c r="U40" s="18">
        <v>0</v>
      </c>
      <c r="V40" s="18">
        <v>0</v>
      </c>
      <c r="W40" s="18">
        <v>0</v>
      </c>
    </row>
    <row r="41" spans="2:23" x14ac:dyDescent="0.25">
      <c r="B41" s="24" t="s">
        <v>75</v>
      </c>
      <c r="C41" s="25" t="s">
        <v>123</v>
      </c>
      <c r="D41" s="25" t="s">
        <v>153</v>
      </c>
      <c r="E41" s="43" t="s">
        <v>125</v>
      </c>
      <c r="F41" s="25" t="s">
        <v>1</v>
      </c>
      <c r="G41" s="25">
        <v>2026</v>
      </c>
      <c r="H41" s="26">
        <v>252.14</v>
      </c>
      <c r="I41" s="33" t="s">
        <v>64</v>
      </c>
      <c r="J41" s="18">
        <v>285000</v>
      </c>
      <c r="K41" s="18">
        <v>4000</v>
      </c>
      <c r="L41" s="18">
        <v>9000</v>
      </c>
      <c r="M41" s="18">
        <v>57000</v>
      </c>
      <c r="N41" s="18">
        <v>31000</v>
      </c>
      <c r="O41" s="18">
        <v>9000</v>
      </c>
      <c r="P41" s="18">
        <v>171000</v>
      </c>
      <c r="Q41" s="18">
        <v>0</v>
      </c>
      <c r="R41" s="18">
        <v>4000</v>
      </c>
      <c r="S41" s="18">
        <v>0</v>
      </c>
      <c r="T41" s="18">
        <v>0</v>
      </c>
      <c r="U41" s="18">
        <v>0</v>
      </c>
      <c r="V41" s="18">
        <v>0</v>
      </c>
      <c r="W41" s="18">
        <v>0</v>
      </c>
    </row>
    <row r="42" spans="2:23" ht="15" customHeight="1" x14ac:dyDescent="0.25">
      <c r="B42" s="24" t="s">
        <v>75</v>
      </c>
      <c r="C42" s="25" t="s">
        <v>123</v>
      </c>
      <c r="D42" s="25" t="s">
        <v>153</v>
      </c>
      <c r="E42" s="25" t="s">
        <v>125</v>
      </c>
      <c r="F42" s="25" t="s">
        <v>71</v>
      </c>
      <c r="G42" s="25">
        <v>2026</v>
      </c>
      <c r="H42" s="26">
        <v>164.7</v>
      </c>
      <c r="I42" s="33" t="s">
        <v>64</v>
      </c>
      <c r="J42" s="18">
        <v>955000</v>
      </c>
      <c r="K42" s="18">
        <v>129000</v>
      </c>
      <c r="L42" s="18">
        <v>67000</v>
      </c>
      <c r="M42" s="18">
        <v>373000</v>
      </c>
      <c r="N42" s="18">
        <v>153000</v>
      </c>
      <c r="O42" s="18">
        <v>67000</v>
      </c>
      <c r="P42" s="18">
        <v>38000</v>
      </c>
      <c r="Q42" s="18">
        <v>0</v>
      </c>
      <c r="R42" s="18">
        <v>129000</v>
      </c>
      <c r="S42" s="18">
        <v>0</v>
      </c>
      <c r="T42" s="18">
        <v>0</v>
      </c>
      <c r="U42" s="18">
        <v>0</v>
      </c>
      <c r="V42" s="18">
        <v>0</v>
      </c>
      <c r="W42" s="18">
        <v>0</v>
      </c>
    </row>
    <row r="43" spans="2:23" ht="15" customHeight="1" x14ac:dyDescent="0.25">
      <c r="B43" s="24" t="s">
        <v>75</v>
      </c>
      <c r="C43" s="25" t="s">
        <v>129</v>
      </c>
      <c r="D43" s="25" t="s">
        <v>158</v>
      </c>
      <c r="E43" s="25" t="s">
        <v>137</v>
      </c>
      <c r="F43" s="25" t="s">
        <v>2</v>
      </c>
      <c r="G43" s="25">
        <v>2024</v>
      </c>
      <c r="H43" s="45">
        <f>291.79+471.22</f>
        <v>763.01</v>
      </c>
      <c r="I43" s="33" t="s">
        <v>64</v>
      </c>
      <c r="J43" s="18">
        <v>267000</v>
      </c>
      <c r="K43" s="18">
        <v>9000</v>
      </c>
      <c r="L43" s="18">
        <v>16000</v>
      </c>
      <c r="M43" s="18">
        <v>85000</v>
      </c>
      <c r="N43" s="18">
        <v>88000</v>
      </c>
      <c r="O43" s="18">
        <v>16000</v>
      </c>
      <c r="P43" s="18">
        <v>43000</v>
      </c>
      <c r="Q43" s="18">
        <v>0</v>
      </c>
      <c r="R43" s="18">
        <v>9000</v>
      </c>
      <c r="S43" s="18">
        <v>0</v>
      </c>
      <c r="T43" s="18">
        <v>0</v>
      </c>
      <c r="U43" s="18">
        <v>0</v>
      </c>
      <c r="V43" s="18">
        <v>0</v>
      </c>
      <c r="W43" s="18">
        <v>0</v>
      </c>
    </row>
    <row r="44" spans="2:23" ht="15" customHeight="1" x14ac:dyDescent="0.25">
      <c r="B44" s="24" t="s">
        <v>75</v>
      </c>
      <c r="C44" s="25" t="s">
        <v>112</v>
      </c>
      <c r="D44" s="25" t="s">
        <v>152</v>
      </c>
      <c r="E44" s="25" t="s">
        <v>115</v>
      </c>
      <c r="F44" s="25" t="s">
        <v>1</v>
      </c>
      <c r="G44" s="25">
        <v>2025</v>
      </c>
      <c r="H44" s="26">
        <v>274.81</v>
      </c>
      <c r="I44" s="33" t="s">
        <v>64</v>
      </c>
      <c r="J44" s="18">
        <v>311000</v>
      </c>
      <c r="K44" s="18">
        <v>5000</v>
      </c>
      <c r="L44" s="18">
        <v>9000</v>
      </c>
      <c r="M44" s="18">
        <v>62000</v>
      </c>
      <c r="N44" s="18">
        <v>34000</v>
      </c>
      <c r="O44" s="18">
        <v>9000</v>
      </c>
      <c r="P44" s="18">
        <v>186000</v>
      </c>
      <c r="Q44" s="18">
        <v>0</v>
      </c>
      <c r="R44" s="18">
        <v>5000</v>
      </c>
      <c r="S44" s="18">
        <v>0</v>
      </c>
      <c r="T44" s="18">
        <v>0</v>
      </c>
      <c r="U44" s="18">
        <v>0</v>
      </c>
      <c r="V44" s="18">
        <v>0</v>
      </c>
      <c r="W44" s="18">
        <v>0</v>
      </c>
    </row>
    <row r="45" spans="2:23" ht="15" customHeight="1" x14ac:dyDescent="0.25">
      <c r="B45" s="24" t="s">
        <v>75</v>
      </c>
      <c r="C45" s="25" t="s">
        <v>112</v>
      </c>
      <c r="D45" s="25" t="s">
        <v>152</v>
      </c>
      <c r="E45" s="25" t="s">
        <v>115</v>
      </c>
      <c r="F45" s="25" t="s">
        <v>71</v>
      </c>
      <c r="G45" s="25">
        <v>2025</v>
      </c>
      <c r="H45" s="26">
        <v>260.2</v>
      </c>
      <c r="I45" s="33" t="s">
        <v>64</v>
      </c>
      <c r="J45" s="18">
        <v>1509000</v>
      </c>
      <c r="K45" s="18">
        <v>204000</v>
      </c>
      <c r="L45" s="18">
        <v>106000</v>
      </c>
      <c r="M45" s="18">
        <v>589000</v>
      </c>
      <c r="N45" s="18">
        <v>241000</v>
      </c>
      <c r="O45" s="18">
        <v>106000</v>
      </c>
      <c r="P45" s="18">
        <v>60000</v>
      </c>
      <c r="Q45" s="18">
        <v>0</v>
      </c>
      <c r="R45" s="18">
        <v>204000</v>
      </c>
      <c r="S45" s="18">
        <v>0</v>
      </c>
      <c r="T45" s="18">
        <v>0</v>
      </c>
      <c r="U45" s="18">
        <v>0</v>
      </c>
      <c r="V45" s="18">
        <v>0</v>
      </c>
      <c r="W45" s="18">
        <v>0</v>
      </c>
    </row>
    <row r="46" spans="2:23" ht="15" customHeight="1" x14ac:dyDescent="0.25">
      <c r="B46" s="24" t="s">
        <v>75</v>
      </c>
      <c r="C46" s="25" t="s">
        <v>112</v>
      </c>
      <c r="D46" s="25" t="s">
        <v>153</v>
      </c>
      <c r="E46" s="25" t="s">
        <v>117</v>
      </c>
      <c r="F46" s="25" t="s">
        <v>1</v>
      </c>
      <c r="G46" s="25">
        <v>2026</v>
      </c>
      <c r="H46" s="26">
        <v>157.56</v>
      </c>
      <c r="I46" s="33" t="s">
        <v>64</v>
      </c>
      <c r="J46" s="18">
        <v>178000</v>
      </c>
      <c r="K46" s="18">
        <v>3000</v>
      </c>
      <c r="L46" s="18">
        <v>5000</v>
      </c>
      <c r="M46" s="18">
        <v>36000</v>
      </c>
      <c r="N46" s="18">
        <v>20000</v>
      </c>
      <c r="O46" s="18">
        <v>5000</v>
      </c>
      <c r="P46" s="18">
        <v>107000</v>
      </c>
      <c r="Q46" s="18">
        <v>0</v>
      </c>
      <c r="R46" s="18">
        <v>3000</v>
      </c>
      <c r="S46" s="18">
        <v>0</v>
      </c>
      <c r="T46" s="18">
        <v>0</v>
      </c>
      <c r="U46" s="18">
        <v>0</v>
      </c>
      <c r="V46" s="18">
        <v>0</v>
      </c>
      <c r="W46" s="18">
        <v>0</v>
      </c>
    </row>
    <row r="47" spans="2:23" ht="15" customHeight="1" x14ac:dyDescent="0.25">
      <c r="B47" s="24" t="s">
        <v>75</v>
      </c>
      <c r="C47" s="25" t="s">
        <v>112</v>
      </c>
      <c r="D47" s="25" t="s">
        <v>153</v>
      </c>
      <c r="E47" s="25" t="s">
        <v>117</v>
      </c>
      <c r="F47" s="25" t="s">
        <v>71</v>
      </c>
      <c r="G47" s="25">
        <v>2026</v>
      </c>
      <c r="H47" s="26">
        <v>189.2</v>
      </c>
      <c r="I47" s="33" t="s">
        <v>64</v>
      </c>
      <c r="J47" s="18">
        <v>1097000</v>
      </c>
      <c r="K47" s="18">
        <v>148000</v>
      </c>
      <c r="L47" s="18">
        <v>77000</v>
      </c>
      <c r="M47" s="18">
        <v>428000</v>
      </c>
      <c r="N47" s="18">
        <v>176000</v>
      </c>
      <c r="O47" s="18">
        <v>77000</v>
      </c>
      <c r="P47" s="18">
        <v>44000</v>
      </c>
      <c r="Q47" s="18">
        <v>0</v>
      </c>
      <c r="R47" s="18">
        <v>148000</v>
      </c>
      <c r="S47" s="18">
        <v>0</v>
      </c>
      <c r="T47" s="18">
        <v>0</v>
      </c>
      <c r="U47" s="18">
        <v>0</v>
      </c>
      <c r="V47" s="18">
        <v>0</v>
      </c>
      <c r="W47" s="18">
        <v>0</v>
      </c>
    </row>
    <row r="48" spans="2:23" ht="15" customHeight="1" x14ac:dyDescent="0.25">
      <c r="B48" s="24" t="s">
        <v>75</v>
      </c>
      <c r="C48" s="25" t="s">
        <v>112</v>
      </c>
      <c r="D48" s="25" t="s">
        <v>158</v>
      </c>
      <c r="E48" s="25" t="s">
        <v>113</v>
      </c>
      <c r="F48" s="25" t="s">
        <v>2</v>
      </c>
      <c r="G48" s="25">
        <v>2024</v>
      </c>
      <c r="H48" s="45">
        <f>(384.27+464.43)-276.4</f>
        <v>572.30000000000007</v>
      </c>
      <c r="I48" s="33" t="s">
        <v>64</v>
      </c>
      <c r="J48" s="18">
        <v>200000</v>
      </c>
      <c r="K48" s="18">
        <v>7000</v>
      </c>
      <c r="L48" s="18">
        <v>12000</v>
      </c>
      <c r="M48" s="18">
        <v>64000</v>
      </c>
      <c r="N48" s="18">
        <v>66000</v>
      </c>
      <c r="O48" s="18">
        <v>12000</v>
      </c>
      <c r="P48" s="18">
        <v>32000</v>
      </c>
      <c r="Q48" s="18">
        <v>0</v>
      </c>
      <c r="R48" s="18">
        <v>7000</v>
      </c>
      <c r="S48" s="18">
        <v>0</v>
      </c>
      <c r="T48" s="18">
        <v>0</v>
      </c>
      <c r="U48" s="18">
        <v>0</v>
      </c>
      <c r="V48" s="18">
        <v>0</v>
      </c>
      <c r="W48" s="18">
        <v>0</v>
      </c>
    </row>
    <row r="49" spans="2:23" ht="15" customHeight="1" x14ac:dyDescent="0.25">
      <c r="B49" s="24" t="s">
        <v>75</v>
      </c>
      <c r="C49" s="25" t="s">
        <v>129</v>
      </c>
      <c r="D49" s="25" t="s">
        <v>130</v>
      </c>
      <c r="E49" s="25" t="s">
        <v>133</v>
      </c>
      <c r="F49" s="25" t="s">
        <v>7</v>
      </c>
      <c r="G49" s="25">
        <v>2023</v>
      </c>
      <c r="H49" s="51">
        <v>812</v>
      </c>
      <c r="I49" s="33" t="s">
        <v>64</v>
      </c>
      <c r="J49" s="18">
        <v>45000</v>
      </c>
      <c r="K49" s="18">
        <v>1000</v>
      </c>
      <c r="L49" s="18">
        <v>4000</v>
      </c>
      <c r="M49" s="18">
        <v>14000</v>
      </c>
      <c r="N49" s="18">
        <v>13000</v>
      </c>
      <c r="O49" s="18">
        <v>4000</v>
      </c>
      <c r="P49" s="18">
        <v>8000</v>
      </c>
      <c r="Q49" s="18">
        <v>0</v>
      </c>
      <c r="R49" s="18">
        <v>1000</v>
      </c>
      <c r="S49" s="18">
        <v>0</v>
      </c>
      <c r="T49" s="18">
        <v>0</v>
      </c>
      <c r="U49" s="18">
        <v>0</v>
      </c>
      <c r="V49" s="18">
        <v>0</v>
      </c>
      <c r="W49" s="18">
        <v>0</v>
      </c>
    </row>
    <row r="50" spans="2:23" x14ac:dyDescent="0.25">
      <c r="B50" s="24" t="s">
        <v>75</v>
      </c>
      <c r="C50" s="25" t="s">
        <v>123</v>
      </c>
      <c r="D50" s="25" t="s">
        <v>158</v>
      </c>
      <c r="E50" s="25" t="s">
        <v>133</v>
      </c>
      <c r="F50" s="25" t="s">
        <v>2</v>
      </c>
      <c r="G50" s="25">
        <v>2024</v>
      </c>
      <c r="H50" s="45">
        <f>160.18+278.5</f>
        <v>438.68</v>
      </c>
      <c r="I50" s="33" t="s">
        <v>64</v>
      </c>
      <c r="J50" s="18">
        <v>154000</v>
      </c>
      <c r="K50" s="18">
        <v>5000</v>
      </c>
      <c r="L50" s="18">
        <v>9000</v>
      </c>
      <c r="M50" s="18">
        <v>49000</v>
      </c>
      <c r="N50" s="18">
        <v>51000</v>
      </c>
      <c r="O50" s="18">
        <v>9000</v>
      </c>
      <c r="P50" s="18">
        <v>25000</v>
      </c>
      <c r="Q50" s="18">
        <v>0</v>
      </c>
      <c r="R50" s="18">
        <v>5000</v>
      </c>
      <c r="S50" s="18">
        <v>0</v>
      </c>
      <c r="T50" s="18">
        <v>0</v>
      </c>
      <c r="U50" s="18">
        <v>0</v>
      </c>
      <c r="V50" s="18">
        <v>0</v>
      </c>
      <c r="W50" s="18">
        <v>0</v>
      </c>
    </row>
    <row r="51" spans="2:23" x14ac:dyDescent="0.25">
      <c r="B51" s="24" t="s">
        <v>75</v>
      </c>
      <c r="C51" s="25" t="s">
        <v>129</v>
      </c>
      <c r="D51" s="25" t="s">
        <v>130</v>
      </c>
      <c r="E51" s="25" t="s">
        <v>132</v>
      </c>
      <c r="F51" s="25" t="s">
        <v>1</v>
      </c>
      <c r="G51" s="25">
        <v>2023</v>
      </c>
      <c r="H51" s="26">
        <v>396.15</v>
      </c>
      <c r="I51" s="33" t="s">
        <v>64</v>
      </c>
      <c r="J51" s="18">
        <v>448000</v>
      </c>
      <c r="K51" s="18">
        <v>7000</v>
      </c>
      <c r="L51" s="18">
        <v>13000</v>
      </c>
      <c r="M51" s="18">
        <v>90000</v>
      </c>
      <c r="N51" s="18">
        <v>49000</v>
      </c>
      <c r="O51" s="18">
        <v>13000</v>
      </c>
      <c r="P51" s="18">
        <v>269000</v>
      </c>
      <c r="Q51" s="18">
        <v>0</v>
      </c>
      <c r="R51" s="18">
        <v>7000</v>
      </c>
      <c r="S51" s="18">
        <v>0</v>
      </c>
      <c r="T51" s="18">
        <v>0</v>
      </c>
      <c r="U51" s="18">
        <v>0</v>
      </c>
      <c r="V51" s="18">
        <v>0</v>
      </c>
      <c r="W51" s="18">
        <v>0</v>
      </c>
    </row>
    <row r="52" spans="2:23" x14ac:dyDescent="0.25">
      <c r="B52" s="24" t="s">
        <v>75</v>
      </c>
      <c r="C52" s="25" t="s">
        <v>123</v>
      </c>
      <c r="D52" s="25" t="s">
        <v>130</v>
      </c>
      <c r="E52" s="25" t="s">
        <v>135</v>
      </c>
      <c r="F52" s="25" t="s">
        <v>71</v>
      </c>
      <c r="G52" s="25">
        <v>2023</v>
      </c>
      <c r="H52" s="26">
        <v>236.4</v>
      </c>
      <c r="I52" s="33" t="s">
        <v>64</v>
      </c>
      <c r="J52" s="18">
        <v>1371000</v>
      </c>
      <c r="K52" s="18">
        <v>185000</v>
      </c>
      <c r="L52" s="18">
        <v>96000</v>
      </c>
      <c r="M52" s="18">
        <v>535000</v>
      </c>
      <c r="N52" s="18">
        <v>219000</v>
      </c>
      <c r="O52" s="18">
        <v>96000</v>
      </c>
      <c r="P52" s="18">
        <v>55000</v>
      </c>
      <c r="Q52" s="18">
        <v>0</v>
      </c>
      <c r="R52" s="18">
        <v>185000</v>
      </c>
      <c r="S52" s="18">
        <v>0</v>
      </c>
      <c r="T52" s="18">
        <v>0</v>
      </c>
      <c r="U52" s="18">
        <v>0</v>
      </c>
      <c r="V52" s="18">
        <v>0</v>
      </c>
      <c r="W52" s="18">
        <v>0</v>
      </c>
    </row>
    <row r="53" spans="2:23" x14ac:dyDescent="0.25">
      <c r="B53" s="24" t="s">
        <v>75</v>
      </c>
      <c r="C53" s="25" t="s">
        <v>77</v>
      </c>
      <c r="D53" s="25" t="s">
        <v>83</v>
      </c>
      <c r="E53" s="25" t="s">
        <v>85</v>
      </c>
      <c r="F53" s="25" t="s">
        <v>1</v>
      </c>
      <c r="G53" s="25">
        <v>2024</v>
      </c>
      <c r="H53" s="26">
        <v>527.80999999999995</v>
      </c>
      <c r="I53" s="33" t="s">
        <v>64</v>
      </c>
      <c r="J53" s="18">
        <v>596000</v>
      </c>
      <c r="K53" s="18">
        <v>9000</v>
      </c>
      <c r="L53" s="18">
        <v>18000</v>
      </c>
      <c r="M53" s="18">
        <v>119000</v>
      </c>
      <c r="N53" s="18">
        <v>66000</v>
      </c>
      <c r="O53" s="18">
        <v>18000</v>
      </c>
      <c r="P53" s="18">
        <v>358000</v>
      </c>
      <c r="Q53" s="18">
        <v>0</v>
      </c>
      <c r="R53" s="18">
        <v>9000</v>
      </c>
      <c r="S53" s="18">
        <v>0</v>
      </c>
      <c r="T53" s="18">
        <v>0</v>
      </c>
      <c r="U53" s="18">
        <v>0</v>
      </c>
      <c r="V53" s="18">
        <v>0</v>
      </c>
      <c r="W53" s="18">
        <v>0</v>
      </c>
    </row>
    <row r="54" spans="2:23" ht="15" customHeight="1" x14ac:dyDescent="0.25">
      <c r="B54" s="24" t="s">
        <v>75</v>
      </c>
      <c r="C54" s="25" t="s">
        <v>77</v>
      </c>
      <c r="D54" s="25" t="s">
        <v>83</v>
      </c>
      <c r="E54" s="25" t="s">
        <v>85</v>
      </c>
      <c r="F54" s="42" t="s">
        <v>68</v>
      </c>
      <c r="G54" s="25">
        <v>2024</v>
      </c>
      <c r="H54" s="26">
        <v>401.3</v>
      </c>
      <c r="I54" s="33" t="s">
        <v>64</v>
      </c>
      <c r="J54" s="18">
        <v>3291000</v>
      </c>
      <c r="K54" s="18">
        <v>263000</v>
      </c>
      <c r="L54" s="18">
        <v>263000</v>
      </c>
      <c r="M54" s="18">
        <v>1382000</v>
      </c>
      <c r="N54" s="18">
        <v>691000</v>
      </c>
      <c r="O54" s="18">
        <v>263000</v>
      </c>
      <c r="P54" s="18">
        <v>165000</v>
      </c>
      <c r="Q54" s="18">
        <v>0</v>
      </c>
      <c r="R54" s="18">
        <v>263000</v>
      </c>
      <c r="S54" s="18">
        <v>0</v>
      </c>
      <c r="T54" s="18">
        <v>0</v>
      </c>
      <c r="U54" s="18">
        <v>0</v>
      </c>
      <c r="V54" s="18">
        <v>0</v>
      </c>
      <c r="W54" s="18">
        <v>0</v>
      </c>
    </row>
    <row r="55" spans="2:23" ht="15" customHeight="1" x14ac:dyDescent="0.25">
      <c r="B55" s="24" t="s">
        <v>75</v>
      </c>
      <c r="C55" s="25" t="s">
        <v>114</v>
      </c>
      <c r="D55" s="25" t="s">
        <v>154</v>
      </c>
      <c r="E55" s="25" t="s">
        <v>122</v>
      </c>
      <c r="F55" s="25" t="s">
        <v>68</v>
      </c>
      <c r="G55" s="25">
        <v>2026</v>
      </c>
      <c r="H55" s="26">
        <v>221.8</v>
      </c>
      <c r="I55" s="33" t="s">
        <v>64</v>
      </c>
      <c r="J55" s="18">
        <v>1819000</v>
      </c>
      <c r="K55" s="18">
        <v>146000</v>
      </c>
      <c r="L55" s="18">
        <v>146000</v>
      </c>
      <c r="M55" s="18">
        <v>764000</v>
      </c>
      <c r="N55" s="18">
        <v>382000</v>
      </c>
      <c r="O55" s="18">
        <v>146000</v>
      </c>
      <c r="P55" s="18">
        <v>91000</v>
      </c>
      <c r="Q55" s="18">
        <v>0</v>
      </c>
      <c r="R55" s="18">
        <v>146000</v>
      </c>
      <c r="S55" s="18">
        <v>0</v>
      </c>
      <c r="T55" s="18">
        <v>0</v>
      </c>
      <c r="U55" s="18">
        <v>0</v>
      </c>
      <c r="V55" s="18">
        <v>0</v>
      </c>
      <c r="W55" s="18">
        <v>0</v>
      </c>
    </row>
    <row r="56" spans="2:23" ht="15" customHeight="1" x14ac:dyDescent="0.25">
      <c r="B56" s="24" t="s">
        <v>75</v>
      </c>
      <c r="C56" s="25" t="s">
        <v>114</v>
      </c>
      <c r="D56" s="25" t="s">
        <v>121</v>
      </c>
      <c r="E56" s="25" t="s">
        <v>122</v>
      </c>
      <c r="F56" s="25" t="s">
        <v>1</v>
      </c>
      <c r="G56" s="25">
        <v>2026</v>
      </c>
      <c r="H56" s="26">
        <v>465.71</v>
      </c>
      <c r="I56" s="33" t="s">
        <v>64</v>
      </c>
      <c r="J56" s="18">
        <v>526000</v>
      </c>
      <c r="K56" s="18">
        <v>8000</v>
      </c>
      <c r="L56" s="18">
        <v>16000</v>
      </c>
      <c r="M56" s="18">
        <v>105000</v>
      </c>
      <c r="N56" s="18">
        <v>58000</v>
      </c>
      <c r="O56" s="18">
        <v>16000</v>
      </c>
      <c r="P56" s="18">
        <v>316000</v>
      </c>
      <c r="Q56" s="18">
        <v>0</v>
      </c>
      <c r="R56" s="18">
        <v>8000</v>
      </c>
      <c r="S56" s="18">
        <v>0</v>
      </c>
      <c r="T56" s="18">
        <v>0</v>
      </c>
      <c r="U56" s="18">
        <v>0</v>
      </c>
      <c r="V56" s="18">
        <v>0</v>
      </c>
      <c r="W56" s="18">
        <v>0</v>
      </c>
    </row>
    <row r="57" spans="2:23" x14ac:dyDescent="0.25">
      <c r="B57" s="24" t="s">
        <v>75</v>
      </c>
      <c r="C57" s="25" t="s">
        <v>114</v>
      </c>
      <c r="D57" s="25" t="s">
        <v>158</v>
      </c>
      <c r="E57" s="25" t="s">
        <v>122</v>
      </c>
      <c r="F57" s="25" t="s">
        <v>7</v>
      </c>
      <c r="G57" s="25">
        <v>2023</v>
      </c>
      <c r="H57" s="51">
        <v>2706.42</v>
      </c>
      <c r="I57" s="33" t="s">
        <v>64</v>
      </c>
      <c r="J57" s="18">
        <v>149000</v>
      </c>
      <c r="K57" s="18">
        <v>4000</v>
      </c>
      <c r="L57" s="18">
        <v>12000</v>
      </c>
      <c r="M57" s="18">
        <v>48000</v>
      </c>
      <c r="N57" s="18">
        <v>42000</v>
      </c>
      <c r="O57" s="18">
        <v>12000</v>
      </c>
      <c r="P57" s="18">
        <v>27000</v>
      </c>
      <c r="Q57" s="18">
        <v>0</v>
      </c>
      <c r="R57" s="18">
        <v>4000</v>
      </c>
      <c r="S57" s="18">
        <v>0</v>
      </c>
      <c r="T57" s="18">
        <v>0</v>
      </c>
      <c r="U57" s="18">
        <v>0</v>
      </c>
      <c r="V57" s="18">
        <v>0</v>
      </c>
      <c r="W57" s="18">
        <v>0</v>
      </c>
    </row>
    <row r="58" spans="2:23" ht="15" customHeight="1" x14ac:dyDescent="0.25">
      <c r="B58" s="24" t="s">
        <v>75</v>
      </c>
      <c r="C58" s="25" t="s">
        <v>114</v>
      </c>
      <c r="D58" s="25" t="s">
        <v>158</v>
      </c>
      <c r="E58" s="25" t="s">
        <v>159</v>
      </c>
      <c r="F58" s="25" t="s">
        <v>2</v>
      </c>
      <c r="G58" s="25">
        <v>2024</v>
      </c>
      <c r="H58" s="45">
        <f>(179.37+1032.65)-86.1</f>
        <v>1125.92</v>
      </c>
      <c r="I58" s="33" t="s">
        <v>64</v>
      </c>
      <c r="J58" s="18">
        <v>394000</v>
      </c>
      <c r="K58" s="18">
        <v>14000</v>
      </c>
      <c r="L58" s="18">
        <v>24000</v>
      </c>
      <c r="M58" s="18">
        <v>126000</v>
      </c>
      <c r="N58" s="18">
        <v>130000</v>
      </c>
      <c r="O58" s="18">
        <v>24000</v>
      </c>
      <c r="P58" s="18">
        <v>63000</v>
      </c>
      <c r="Q58" s="18">
        <v>0</v>
      </c>
      <c r="R58" s="18">
        <v>14000</v>
      </c>
      <c r="S58" s="18">
        <v>0</v>
      </c>
      <c r="T58" s="18">
        <v>0</v>
      </c>
      <c r="U58" s="18">
        <v>0</v>
      </c>
      <c r="V58" s="18">
        <v>0</v>
      </c>
      <c r="W58" s="18">
        <v>0</v>
      </c>
    </row>
    <row r="59" spans="2:23" ht="15" customHeight="1" x14ac:dyDescent="0.25">
      <c r="B59" s="24" t="s">
        <v>75</v>
      </c>
      <c r="C59" s="25" t="s">
        <v>101</v>
      </c>
      <c r="D59" s="25" t="s">
        <v>152</v>
      </c>
      <c r="E59" s="25" t="s">
        <v>110</v>
      </c>
      <c r="F59" s="25" t="s">
        <v>68</v>
      </c>
      <c r="G59" s="25">
        <v>2025</v>
      </c>
      <c r="H59" s="26">
        <v>119.3</v>
      </c>
      <c r="I59" s="33" t="s">
        <v>64</v>
      </c>
      <c r="J59" s="18">
        <v>978000</v>
      </c>
      <c r="K59" s="18">
        <v>78000</v>
      </c>
      <c r="L59" s="18">
        <v>78000</v>
      </c>
      <c r="M59" s="18">
        <v>411000</v>
      </c>
      <c r="N59" s="18">
        <v>205000</v>
      </c>
      <c r="O59" s="18">
        <v>78000</v>
      </c>
      <c r="P59" s="18">
        <v>49000</v>
      </c>
      <c r="Q59" s="18">
        <v>0</v>
      </c>
      <c r="R59" s="18">
        <v>78000</v>
      </c>
      <c r="S59" s="18">
        <v>0</v>
      </c>
      <c r="T59" s="18">
        <v>0</v>
      </c>
      <c r="U59" s="18">
        <v>0</v>
      </c>
      <c r="V59" s="18">
        <v>0</v>
      </c>
      <c r="W59" s="18">
        <v>0</v>
      </c>
    </row>
    <row r="60" spans="2:23" x14ac:dyDescent="0.25">
      <c r="B60" s="24" t="s">
        <v>75</v>
      </c>
      <c r="C60" s="25" t="s">
        <v>101</v>
      </c>
      <c r="D60" s="25" t="s">
        <v>152</v>
      </c>
      <c r="E60" s="25" t="s">
        <v>110</v>
      </c>
      <c r="F60" s="25" t="s">
        <v>1</v>
      </c>
      <c r="G60" s="25">
        <v>2025</v>
      </c>
      <c r="H60" s="26">
        <v>96.89</v>
      </c>
      <c r="I60" s="33" t="s">
        <v>64</v>
      </c>
      <c r="J60" s="18">
        <v>109000</v>
      </c>
      <c r="K60" s="18">
        <v>2000</v>
      </c>
      <c r="L60" s="18">
        <v>3000</v>
      </c>
      <c r="M60" s="18">
        <v>22000</v>
      </c>
      <c r="N60" s="18">
        <v>12000</v>
      </c>
      <c r="O60" s="18">
        <v>3000</v>
      </c>
      <c r="P60" s="18">
        <v>66000</v>
      </c>
      <c r="Q60" s="18">
        <v>0</v>
      </c>
      <c r="R60" s="18">
        <v>2000</v>
      </c>
      <c r="S60" s="18">
        <v>0</v>
      </c>
      <c r="T60" s="18">
        <v>0</v>
      </c>
      <c r="U60" s="18">
        <v>0</v>
      </c>
      <c r="V60" s="18">
        <v>0</v>
      </c>
      <c r="W60" s="18">
        <v>0</v>
      </c>
    </row>
    <row r="61" spans="2:23" ht="15" customHeight="1" x14ac:dyDescent="0.25">
      <c r="B61" s="24" t="s">
        <v>75</v>
      </c>
      <c r="C61" s="25" t="s">
        <v>101</v>
      </c>
      <c r="D61" s="25" t="s">
        <v>158</v>
      </c>
      <c r="E61" s="25" t="s">
        <v>161</v>
      </c>
      <c r="F61" s="25" t="s">
        <v>2</v>
      </c>
      <c r="G61" s="25">
        <v>2024</v>
      </c>
      <c r="H61" s="45">
        <f>(61.42+244.62)-214.1</f>
        <v>91.940000000000026</v>
      </c>
      <c r="I61" s="33" t="s">
        <v>64</v>
      </c>
      <c r="J61" s="18">
        <v>32000</v>
      </c>
      <c r="K61" s="18">
        <v>1000</v>
      </c>
      <c r="L61" s="18">
        <v>2000</v>
      </c>
      <c r="M61" s="18">
        <v>10000</v>
      </c>
      <c r="N61" s="18">
        <v>11000</v>
      </c>
      <c r="O61" s="18">
        <v>2000</v>
      </c>
      <c r="P61" s="18">
        <v>5000</v>
      </c>
      <c r="Q61" s="18">
        <v>0</v>
      </c>
      <c r="R61" s="18">
        <v>1000</v>
      </c>
      <c r="S61" s="18">
        <v>0</v>
      </c>
      <c r="T61" s="18">
        <v>0</v>
      </c>
      <c r="U61" s="18">
        <v>0</v>
      </c>
      <c r="V61" s="18">
        <v>0</v>
      </c>
      <c r="W61" s="18">
        <v>0</v>
      </c>
    </row>
    <row r="62" spans="2:23" x14ac:dyDescent="0.25">
      <c r="B62" s="24" t="s">
        <v>75</v>
      </c>
      <c r="C62" s="25" t="s">
        <v>101</v>
      </c>
      <c r="D62" s="25" t="s">
        <v>152</v>
      </c>
      <c r="E62" s="25" t="s">
        <v>105</v>
      </c>
      <c r="F62" s="25" t="s">
        <v>1</v>
      </c>
      <c r="G62" s="25">
        <v>2025</v>
      </c>
      <c r="H62" s="26">
        <v>242.73</v>
      </c>
      <c r="I62" s="33" t="s">
        <v>64</v>
      </c>
      <c r="J62" s="18">
        <v>274000</v>
      </c>
      <c r="K62" s="18">
        <v>4000</v>
      </c>
      <c r="L62" s="18">
        <v>8000</v>
      </c>
      <c r="M62" s="18">
        <v>55000</v>
      </c>
      <c r="N62" s="18">
        <v>30000</v>
      </c>
      <c r="O62" s="18">
        <v>8000</v>
      </c>
      <c r="P62" s="18">
        <v>165000</v>
      </c>
      <c r="Q62" s="18">
        <v>0</v>
      </c>
      <c r="R62" s="18">
        <v>4000</v>
      </c>
      <c r="S62" s="18">
        <v>0</v>
      </c>
      <c r="T62" s="18">
        <v>0</v>
      </c>
      <c r="U62" s="18">
        <v>0</v>
      </c>
      <c r="V62" s="18">
        <v>0</v>
      </c>
      <c r="W62" s="18">
        <v>0</v>
      </c>
    </row>
    <row r="63" spans="2:23" x14ac:dyDescent="0.25">
      <c r="B63" s="24" t="s">
        <v>75</v>
      </c>
      <c r="C63" s="25" t="s">
        <v>101</v>
      </c>
      <c r="D63" s="25" t="s">
        <v>152</v>
      </c>
      <c r="E63" s="25" t="s">
        <v>105</v>
      </c>
      <c r="F63" s="25" t="s">
        <v>71</v>
      </c>
      <c r="G63" s="25">
        <v>2025</v>
      </c>
      <c r="H63" s="26">
        <v>203.3</v>
      </c>
      <c r="I63" s="33" t="s">
        <v>64</v>
      </c>
      <c r="J63" s="18">
        <v>1179000</v>
      </c>
      <c r="K63" s="18">
        <v>159000</v>
      </c>
      <c r="L63" s="18">
        <v>83000</v>
      </c>
      <c r="M63" s="18">
        <v>460000</v>
      </c>
      <c r="N63" s="18">
        <v>189000</v>
      </c>
      <c r="O63" s="18">
        <v>83000</v>
      </c>
      <c r="P63" s="18">
        <v>47000</v>
      </c>
      <c r="Q63" s="18">
        <v>0</v>
      </c>
      <c r="R63" s="18">
        <v>159000</v>
      </c>
      <c r="S63" s="18">
        <v>0</v>
      </c>
      <c r="T63" s="18">
        <v>0</v>
      </c>
      <c r="U63" s="18">
        <v>0</v>
      </c>
      <c r="V63" s="18">
        <v>0</v>
      </c>
      <c r="W63" s="18">
        <v>0</v>
      </c>
    </row>
    <row r="64" spans="2:23" ht="15" customHeight="1" x14ac:dyDescent="0.25">
      <c r="B64" s="24" t="s">
        <v>75</v>
      </c>
      <c r="C64" s="25" t="s">
        <v>76</v>
      </c>
      <c r="D64" s="25" t="s">
        <v>93</v>
      </c>
      <c r="E64" s="25" t="s">
        <v>94</v>
      </c>
      <c r="F64" s="25" t="s">
        <v>71</v>
      </c>
      <c r="G64" s="25">
        <v>2024</v>
      </c>
      <c r="H64" s="45">
        <v>81.3</v>
      </c>
      <c r="I64" s="33" t="s">
        <v>64</v>
      </c>
      <c r="J64" s="18">
        <v>472000</v>
      </c>
      <c r="K64" s="18">
        <v>64000</v>
      </c>
      <c r="L64" s="18">
        <v>33000</v>
      </c>
      <c r="M64" s="18">
        <v>184000</v>
      </c>
      <c r="N64" s="18">
        <v>75000</v>
      </c>
      <c r="O64" s="18">
        <v>33000</v>
      </c>
      <c r="P64" s="18">
        <v>19000</v>
      </c>
      <c r="Q64" s="18">
        <v>0</v>
      </c>
      <c r="R64" s="18">
        <v>64000</v>
      </c>
      <c r="S64" s="18">
        <v>0</v>
      </c>
      <c r="T64" s="18">
        <v>0</v>
      </c>
      <c r="U64" s="18">
        <v>0</v>
      </c>
      <c r="V64" s="18">
        <v>0</v>
      </c>
      <c r="W64" s="18">
        <v>0</v>
      </c>
    </row>
    <row r="65" spans="2:23" ht="15" customHeight="1" x14ac:dyDescent="0.25">
      <c r="B65" s="24" t="s">
        <v>75</v>
      </c>
      <c r="C65" s="25" t="s">
        <v>76</v>
      </c>
      <c r="D65" s="25" t="s">
        <v>93</v>
      </c>
      <c r="E65" s="25" t="s">
        <v>94</v>
      </c>
      <c r="F65" s="25" t="s">
        <v>1</v>
      </c>
      <c r="G65" s="25">
        <v>2024</v>
      </c>
      <c r="H65" s="26">
        <v>71.45</v>
      </c>
      <c r="I65" s="33" t="s">
        <v>64</v>
      </c>
      <c r="J65" s="18">
        <v>81000</v>
      </c>
      <c r="K65" s="18">
        <v>1000</v>
      </c>
      <c r="L65" s="18">
        <v>2000</v>
      </c>
      <c r="M65" s="18">
        <v>16000</v>
      </c>
      <c r="N65" s="18">
        <v>9000</v>
      </c>
      <c r="O65" s="18">
        <v>2000</v>
      </c>
      <c r="P65" s="18">
        <v>48000</v>
      </c>
      <c r="Q65" s="18">
        <v>0</v>
      </c>
      <c r="R65" s="18">
        <v>1000</v>
      </c>
      <c r="S65" s="18">
        <v>0</v>
      </c>
      <c r="T65" s="18">
        <v>0</v>
      </c>
      <c r="U65" s="18">
        <v>0</v>
      </c>
      <c r="V65" s="18">
        <v>0</v>
      </c>
      <c r="W65" s="18">
        <v>0</v>
      </c>
    </row>
    <row r="66" spans="2:23" ht="15" customHeight="1" x14ac:dyDescent="0.25">
      <c r="B66" s="24" t="s">
        <v>75</v>
      </c>
      <c r="C66" s="25" t="s">
        <v>114</v>
      </c>
      <c r="D66" s="25" t="s">
        <v>158</v>
      </c>
      <c r="E66" s="25" t="s">
        <v>118</v>
      </c>
      <c r="F66" s="25" t="s">
        <v>2</v>
      </c>
      <c r="G66" s="25">
        <v>2024</v>
      </c>
      <c r="H66" s="45">
        <f>(908.35+91.2)-(441.5+354.6)</f>
        <v>203.45000000000005</v>
      </c>
      <c r="I66" s="33" t="s">
        <v>64</v>
      </c>
      <c r="J66" s="18">
        <v>71000</v>
      </c>
      <c r="K66" s="18">
        <v>2000</v>
      </c>
      <c r="L66" s="18">
        <v>4000</v>
      </c>
      <c r="M66" s="18">
        <v>23000</v>
      </c>
      <c r="N66" s="18">
        <v>23000</v>
      </c>
      <c r="O66" s="18">
        <v>4000</v>
      </c>
      <c r="P66" s="18">
        <v>11000</v>
      </c>
      <c r="Q66" s="18">
        <v>0</v>
      </c>
      <c r="R66" s="18">
        <v>2000</v>
      </c>
      <c r="S66" s="18">
        <v>0</v>
      </c>
      <c r="T66" s="18">
        <v>0</v>
      </c>
      <c r="U66" s="18">
        <v>0</v>
      </c>
      <c r="V66" s="18">
        <v>0</v>
      </c>
      <c r="W66" s="18">
        <v>0</v>
      </c>
    </row>
    <row r="67" spans="2:23" x14ac:dyDescent="0.25">
      <c r="B67" s="24" t="s">
        <v>75</v>
      </c>
      <c r="C67" s="25" t="s">
        <v>112</v>
      </c>
      <c r="D67" s="25" t="s">
        <v>153</v>
      </c>
      <c r="E67" s="25" t="s">
        <v>116</v>
      </c>
      <c r="F67" s="25" t="s">
        <v>1</v>
      </c>
      <c r="G67" s="25">
        <v>2026</v>
      </c>
      <c r="H67" s="26">
        <v>71.7</v>
      </c>
      <c r="I67" s="33" t="s">
        <v>64</v>
      </c>
      <c r="J67" s="18">
        <v>81000</v>
      </c>
      <c r="K67" s="18">
        <v>1000</v>
      </c>
      <c r="L67" s="18">
        <v>2000</v>
      </c>
      <c r="M67" s="18">
        <v>16000</v>
      </c>
      <c r="N67" s="18">
        <v>9000</v>
      </c>
      <c r="O67" s="18">
        <v>2000</v>
      </c>
      <c r="P67" s="18">
        <v>49000</v>
      </c>
      <c r="Q67" s="18">
        <v>0</v>
      </c>
      <c r="R67" s="18">
        <v>1000</v>
      </c>
      <c r="S67" s="18">
        <v>0</v>
      </c>
      <c r="T67" s="18">
        <v>0</v>
      </c>
      <c r="U67" s="18">
        <v>0</v>
      </c>
      <c r="V67" s="18">
        <v>0</v>
      </c>
      <c r="W67" s="18">
        <v>0</v>
      </c>
    </row>
    <row r="68" spans="2:23" ht="15" customHeight="1" x14ac:dyDescent="0.25">
      <c r="B68" s="24" t="s">
        <v>75</v>
      </c>
      <c r="C68" s="25" t="s">
        <v>112</v>
      </c>
      <c r="D68" s="25" t="s">
        <v>153</v>
      </c>
      <c r="E68" s="25" t="s">
        <v>116</v>
      </c>
      <c r="F68" s="25" t="s">
        <v>71</v>
      </c>
      <c r="G68" s="25">
        <v>2026</v>
      </c>
      <c r="H68" s="26">
        <v>204.1</v>
      </c>
      <c r="I68" s="33" t="s">
        <v>64</v>
      </c>
      <c r="J68" s="18">
        <v>1184000</v>
      </c>
      <c r="K68" s="18">
        <v>160000</v>
      </c>
      <c r="L68" s="18">
        <v>83000</v>
      </c>
      <c r="M68" s="18">
        <v>462000</v>
      </c>
      <c r="N68" s="18">
        <v>189000</v>
      </c>
      <c r="O68" s="18">
        <v>83000</v>
      </c>
      <c r="P68" s="18">
        <v>47000</v>
      </c>
      <c r="Q68" s="18">
        <v>0</v>
      </c>
      <c r="R68" s="18">
        <v>160000</v>
      </c>
      <c r="S68" s="18">
        <v>0</v>
      </c>
      <c r="T68" s="18">
        <v>0</v>
      </c>
      <c r="U68" s="18">
        <v>0</v>
      </c>
      <c r="V68" s="18">
        <v>0</v>
      </c>
      <c r="W68" s="18">
        <v>0</v>
      </c>
    </row>
    <row r="69" spans="2:23" x14ac:dyDescent="0.25">
      <c r="B69" s="24" t="s">
        <v>75</v>
      </c>
      <c r="C69" s="25" t="s">
        <v>129</v>
      </c>
      <c r="D69" s="25" t="s">
        <v>158</v>
      </c>
      <c r="E69" s="25" t="s">
        <v>134</v>
      </c>
      <c r="F69" s="25" t="s">
        <v>2</v>
      </c>
      <c r="G69" s="25">
        <v>2024</v>
      </c>
      <c r="H69" s="45">
        <f>(310.21+144.52)-127.1</f>
        <v>327.63</v>
      </c>
      <c r="I69" s="33" t="s">
        <v>64</v>
      </c>
      <c r="J69" s="18">
        <v>115000</v>
      </c>
      <c r="K69" s="18">
        <v>4000</v>
      </c>
      <c r="L69" s="18">
        <v>7000</v>
      </c>
      <c r="M69" s="18">
        <v>37000</v>
      </c>
      <c r="N69" s="18">
        <v>38000</v>
      </c>
      <c r="O69" s="18">
        <v>7000</v>
      </c>
      <c r="P69" s="18">
        <v>18000</v>
      </c>
      <c r="Q69" s="18">
        <v>0</v>
      </c>
      <c r="R69" s="18">
        <v>4000</v>
      </c>
      <c r="S69" s="18">
        <v>0</v>
      </c>
      <c r="T69" s="18">
        <v>0</v>
      </c>
      <c r="U69" s="18">
        <v>0</v>
      </c>
      <c r="V69" s="18">
        <v>0</v>
      </c>
      <c r="W69" s="18">
        <v>0</v>
      </c>
    </row>
    <row r="70" spans="2:23" ht="15" customHeight="1" x14ac:dyDescent="0.25">
      <c r="B70" s="24" t="s">
        <v>75</v>
      </c>
      <c r="C70" s="25" t="s">
        <v>77</v>
      </c>
      <c r="D70" s="25" t="s">
        <v>156</v>
      </c>
      <c r="E70" s="25" t="s">
        <v>80</v>
      </c>
      <c r="F70" s="25" t="s">
        <v>69</v>
      </c>
      <c r="G70" s="25">
        <v>2026</v>
      </c>
      <c r="H70" s="26">
        <v>101.6</v>
      </c>
      <c r="I70" s="33" t="s">
        <v>64</v>
      </c>
      <c r="J70" s="18">
        <v>762000</v>
      </c>
      <c r="K70" s="18">
        <v>61000</v>
      </c>
      <c r="L70" s="18">
        <v>61000</v>
      </c>
      <c r="M70" s="18">
        <v>320000</v>
      </c>
      <c r="N70" s="18">
        <v>160000</v>
      </c>
      <c r="O70" s="18">
        <v>61000</v>
      </c>
      <c r="P70" s="18">
        <v>38000</v>
      </c>
      <c r="Q70" s="18">
        <v>0</v>
      </c>
      <c r="R70" s="18">
        <v>61000</v>
      </c>
      <c r="S70" s="18">
        <v>0</v>
      </c>
      <c r="T70" s="18">
        <v>0</v>
      </c>
      <c r="U70" s="18">
        <v>0</v>
      </c>
      <c r="V70" s="18">
        <v>0</v>
      </c>
      <c r="W70" s="18">
        <v>0</v>
      </c>
    </row>
    <row r="71" spans="2:23" ht="15" customHeight="1" x14ac:dyDescent="0.25">
      <c r="B71" s="24" t="s">
        <v>75</v>
      </c>
      <c r="C71" s="25" t="s">
        <v>129</v>
      </c>
      <c r="D71" s="25" t="s">
        <v>155</v>
      </c>
      <c r="E71" s="25" t="s">
        <v>138</v>
      </c>
      <c r="F71" s="25" t="s">
        <v>1</v>
      </c>
      <c r="G71" s="25">
        <v>2026</v>
      </c>
      <c r="H71" s="26">
        <v>442.92</v>
      </c>
      <c r="I71" s="33" t="s">
        <v>64</v>
      </c>
      <c r="J71" s="18">
        <v>500000</v>
      </c>
      <c r="K71" s="18">
        <v>8000</v>
      </c>
      <c r="L71" s="18">
        <v>15000</v>
      </c>
      <c r="M71" s="18">
        <v>100000</v>
      </c>
      <c r="N71" s="18">
        <v>55000</v>
      </c>
      <c r="O71" s="18">
        <v>15000</v>
      </c>
      <c r="P71" s="18">
        <v>300000</v>
      </c>
      <c r="Q71" s="18">
        <v>0</v>
      </c>
      <c r="R71" s="18">
        <v>8000</v>
      </c>
      <c r="S71" s="18">
        <v>0</v>
      </c>
      <c r="T71" s="18">
        <v>0</v>
      </c>
      <c r="U71" s="18">
        <v>0</v>
      </c>
      <c r="V71" s="18">
        <v>0</v>
      </c>
      <c r="W71" s="18">
        <v>0</v>
      </c>
    </row>
    <row r="72" spans="2:23" ht="15" customHeight="1" x14ac:dyDescent="0.25">
      <c r="B72" s="24" t="s">
        <v>75</v>
      </c>
      <c r="C72" s="25" t="s">
        <v>129</v>
      </c>
      <c r="D72" s="25" t="s">
        <v>155</v>
      </c>
      <c r="E72" s="25" t="s">
        <v>138</v>
      </c>
      <c r="F72" s="25" t="s">
        <v>68</v>
      </c>
      <c r="G72" s="25">
        <v>2026</v>
      </c>
      <c r="H72" s="26">
        <v>242.1</v>
      </c>
      <c r="I72" s="34" t="s">
        <v>64</v>
      </c>
      <c r="J72" s="18">
        <v>1985000</v>
      </c>
      <c r="K72" s="18">
        <v>159000</v>
      </c>
      <c r="L72" s="18">
        <v>159000</v>
      </c>
      <c r="M72" s="18">
        <v>834000</v>
      </c>
      <c r="N72" s="18">
        <v>417000</v>
      </c>
      <c r="O72" s="18">
        <v>159000</v>
      </c>
      <c r="P72" s="18">
        <v>99000</v>
      </c>
      <c r="Q72" s="18">
        <v>0</v>
      </c>
      <c r="R72" s="18">
        <v>159000</v>
      </c>
      <c r="S72" s="18">
        <v>0</v>
      </c>
      <c r="T72" s="18">
        <v>0</v>
      </c>
      <c r="U72" s="18">
        <v>0</v>
      </c>
      <c r="V72" s="18">
        <v>0</v>
      </c>
      <c r="W72" s="18">
        <v>0</v>
      </c>
    </row>
    <row r="73" spans="2:23" ht="15" customHeight="1" x14ac:dyDescent="0.25">
      <c r="B73" s="24" t="s">
        <v>75</v>
      </c>
      <c r="C73" s="25" t="s">
        <v>129</v>
      </c>
      <c r="D73" s="25" t="s">
        <v>158</v>
      </c>
      <c r="E73" s="25" t="s">
        <v>138</v>
      </c>
      <c r="F73" s="25" t="s">
        <v>2</v>
      </c>
      <c r="G73" s="25">
        <v>2024</v>
      </c>
      <c r="H73" s="45">
        <f>161.36+937.27</f>
        <v>1098.6300000000001</v>
      </c>
      <c r="I73" s="34" t="s">
        <v>64</v>
      </c>
      <c r="J73" s="18">
        <v>385000</v>
      </c>
      <c r="K73" s="18">
        <v>13000</v>
      </c>
      <c r="L73" s="18">
        <v>23000</v>
      </c>
      <c r="M73" s="18">
        <v>123000</v>
      </c>
      <c r="N73" s="18">
        <v>127000</v>
      </c>
      <c r="O73" s="18">
        <v>23000</v>
      </c>
      <c r="P73" s="18">
        <v>62000</v>
      </c>
      <c r="Q73" s="18">
        <v>0</v>
      </c>
      <c r="R73" s="18">
        <v>13000</v>
      </c>
      <c r="S73" s="18">
        <v>0</v>
      </c>
      <c r="T73" s="18">
        <v>0</v>
      </c>
      <c r="U73" s="18">
        <v>0</v>
      </c>
      <c r="V73" s="18">
        <v>0</v>
      </c>
      <c r="W73" s="18">
        <v>0</v>
      </c>
    </row>
    <row r="74" spans="2:23" x14ac:dyDescent="0.25">
      <c r="B74" s="24" t="s">
        <v>75</v>
      </c>
      <c r="C74" s="25" t="s">
        <v>123</v>
      </c>
      <c r="D74" s="25" t="s">
        <v>147</v>
      </c>
      <c r="E74" s="25" t="s">
        <v>123</v>
      </c>
      <c r="F74" s="25" t="s">
        <v>1</v>
      </c>
      <c r="G74" s="25">
        <v>2023</v>
      </c>
      <c r="H74" s="26">
        <v>1129.3399999999999</v>
      </c>
      <c r="I74" s="33" t="s">
        <v>64</v>
      </c>
      <c r="J74" s="18">
        <v>1276000</v>
      </c>
      <c r="K74" s="18">
        <v>19000</v>
      </c>
      <c r="L74" s="18">
        <v>38000</v>
      </c>
      <c r="M74" s="18">
        <v>255000</v>
      </c>
      <c r="N74" s="18">
        <v>140000</v>
      </c>
      <c r="O74" s="18">
        <v>38000</v>
      </c>
      <c r="P74" s="18">
        <v>766000</v>
      </c>
      <c r="Q74" s="18">
        <v>0</v>
      </c>
      <c r="R74" s="18">
        <v>19000</v>
      </c>
      <c r="S74" s="18">
        <v>0</v>
      </c>
      <c r="T74" s="18">
        <v>0</v>
      </c>
      <c r="U74" s="18">
        <v>0</v>
      </c>
      <c r="V74" s="18">
        <v>0</v>
      </c>
      <c r="W74" s="18">
        <v>0</v>
      </c>
    </row>
    <row r="75" spans="2:23" ht="15" customHeight="1" x14ac:dyDescent="0.25">
      <c r="B75" s="24" t="s">
        <v>75</v>
      </c>
      <c r="C75" s="25" t="s">
        <v>123</v>
      </c>
      <c r="D75" s="25" t="s">
        <v>147</v>
      </c>
      <c r="E75" s="25" t="s">
        <v>123</v>
      </c>
      <c r="F75" s="25" t="s">
        <v>7</v>
      </c>
      <c r="G75" s="25">
        <v>2023</v>
      </c>
      <c r="H75" s="51">
        <v>2208</v>
      </c>
      <c r="I75" s="33" t="s">
        <v>64</v>
      </c>
      <c r="J75" s="18">
        <v>121000</v>
      </c>
      <c r="K75" s="18">
        <v>4000</v>
      </c>
      <c r="L75" s="18">
        <v>10000</v>
      </c>
      <c r="M75" s="18">
        <v>39000</v>
      </c>
      <c r="N75" s="18">
        <v>34000</v>
      </c>
      <c r="O75" s="18">
        <v>10000</v>
      </c>
      <c r="P75" s="18">
        <v>22000</v>
      </c>
      <c r="Q75" s="18">
        <v>0</v>
      </c>
      <c r="R75" s="18">
        <v>4000</v>
      </c>
      <c r="S75" s="18">
        <v>0</v>
      </c>
      <c r="T75" s="18">
        <v>0</v>
      </c>
      <c r="U75" s="18">
        <v>0</v>
      </c>
      <c r="V75" s="18">
        <v>0</v>
      </c>
      <c r="W75" s="18">
        <v>0</v>
      </c>
    </row>
    <row r="76" spans="2:23" ht="15" customHeight="1" x14ac:dyDescent="0.25">
      <c r="B76" s="24" t="s">
        <v>75</v>
      </c>
      <c r="C76" s="25" t="s">
        <v>123</v>
      </c>
      <c r="D76" s="25" t="s">
        <v>158</v>
      </c>
      <c r="E76" s="25" t="s">
        <v>123</v>
      </c>
      <c r="F76" s="25" t="s">
        <v>2</v>
      </c>
      <c r="G76" s="25">
        <v>2024</v>
      </c>
      <c r="H76" s="45">
        <f>(372.54+1002.57)-165.3</f>
        <v>1209.8100000000002</v>
      </c>
      <c r="I76" s="34" t="s">
        <v>64</v>
      </c>
      <c r="J76" s="18">
        <v>423000</v>
      </c>
      <c r="K76" s="18">
        <v>15000</v>
      </c>
      <c r="L76" s="18">
        <v>25000</v>
      </c>
      <c r="M76" s="18">
        <v>135000</v>
      </c>
      <c r="N76" s="18">
        <v>140000</v>
      </c>
      <c r="O76" s="18">
        <v>25000</v>
      </c>
      <c r="P76" s="18">
        <v>68000</v>
      </c>
      <c r="Q76" s="18">
        <v>0</v>
      </c>
      <c r="R76" s="18">
        <v>15000</v>
      </c>
      <c r="S76" s="18">
        <v>0</v>
      </c>
      <c r="T76" s="18">
        <v>0</v>
      </c>
      <c r="U76" s="18">
        <v>0</v>
      </c>
      <c r="V76" s="18">
        <v>0</v>
      </c>
      <c r="W76" s="18">
        <v>0</v>
      </c>
    </row>
    <row r="77" spans="2:23" x14ac:dyDescent="0.25">
      <c r="B77" s="24" t="s">
        <v>75</v>
      </c>
      <c r="C77" s="25" t="s">
        <v>123</v>
      </c>
      <c r="D77" s="25" t="s">
        <v>147</v>
      </c>
      <c r="E77" s="25" t="s">
        <v>136</v>
      </c>
      <c r="F77" s="25" t="s">
        <v>68</v>
      </c>
      <c r="G77" s="25">
        <v>2023</v>
      </c>
      <c r="H77" s="45">
        <v>137</v>
      </c>
      <c r="I77" s="33" t="s">
        <v>64</v>
      </c>
      <c r="J77" s="18">
        <v>1123000</v>
      </c>
      <c r="K77" s="18">
        <v>90000</v>
      </c>
      <c r="L77" s="18">
        <v>90000</v>
      </c>
      <c r="M77" s="18">
        <v>472000</v>
      </c>
      <c r="N77" s="18">
        <v>236000</v>
      </c>
      <c r="O77" s="18">
        <v>90000</v>
      </c>
      <c r="P77" s="18">
        <v>56000</v>
      </c>
      <c r="Q77" s="18">
        <v>0</v>
      </c>
      <c r="R77" s="18">
        <v>90000</v>
      </c>
      <c r="S77" s="18">
        <v>0</v>
      </c>
      <c r="T77" s="18">
        <v>0</v>
      </c>
      <c r="U77" s="18">
        <v>0</v>
      </c>
      <c r="V77" s="18">
        <v>0</v>
      </c>
      <c r="W77" s="18">
        <v>0</v>
      </c>
    </row>
    <row r="78" spans="2:23" ht="15" customHeight="1" x14ac:dyDescent="0.25">
      <c r="B78" s="24" t="s">
        <v>75</v>
      </c>
      <c r="C78" s="25" t="s">
        <v>123</v>
      </c>
      <c r="D78" s="25" t="s">
        <v>147</v>
      </c>
      <c r="E78" s="25" t="s">
        <v>128</v>
      </c>
      <c r="F78" s="25" t="s">
        <v>69</v>
      </c>
      <c r="G78" s="25">
        <v>2023</v>
      </c>
      <c r="H78" s="45">
        <v>200.3</v>
      </c>
      <c r="I78" s="33" t="s">
        <v>64</v>
      </c>
      <c r="J78" s="18">
        <v>1502000</v>
      </c>
      <c r="K78" s="18">
        <v>120000</v>
      </c>
      <c r="L78" s="18">
        <v>120000</v>
      </c>
      <c r="M78" s="18">
        <v>631000</v>
      </c>
      <c r="N78" s="18">
        <v>315000</v>
      </c>
      <c r="O78" s="18">
        <v>120000</v>
      </c>
      <c r="P78" s="18">
        <v>75000</v>
      </c>
      <c r="Q78" s="18">
        <v>0</v>
      </c>
      <c r="R78" s="18">
        <v>120000</v>
      </c>
      <c r="S78" s="18">
        <v>0</v>
      </c>
      <c r="T78" s="18">
        <v>0</v>
      </c>
      <c r="U78" s="18">
        <v>0</v>
      </c>
      <c r="V78" s="18">
        <v>0</v>
      </c>
      <c r="W78" s="18">
        <v>0</v>
      </c>
    </row>
    <row r="79" spans="2:23" ht="15" customHeight="1" x14ac:dyDescent="0.25">
      <c r="B79" s="24" t="s">
        <v>75</v>
      </c>
      <c r="C79" s="25" t="s">
        <v>123</v>
      </c>
      <c r="D79" s="25" t="s">
        <v>147</v>
      </c>
      <c r="E79" s="25" t="s">
        <v>126</v>
      </c>
      <c r="F79" s="25" t="s">
        <v>68</v>
      </c>
      <c r="G79" s="25">
        <v>2023</v>
      </c>
      <c r="H79" s="45">
        <v>239</v>
      </c>
      <c r="I79" s="33" t="s">
        <v>64</v>
      </c>
      <c r="J79" s="18">
        <v>1960000</v>
      </c>
      <c r="K79" s="18">
        <v>157000</v>
      </c>
      <c r="L79" s="18">
        <v>157000</v>
      </c>
      <c r="M79" s="18">
        <v>823000</v>
      </c>
      <c r="N79" s="18">
        <v>412000</v>
      </c>
      <c r="O79" s="18">
        <v>157000</v>
      </c>
      <c r="P79" s="18">
        <v>98000</v>
      </c>
      <c r="Q79" s="18">
        <v>0</v>
      </c>
      <c r="R79" s="18">
        <v>157000</v>
      </c>
      <c r="S79" s="18">
        <v>0</v>
      </c>
      <c r="T79" s="18">
        <v>0</v>
      </c>
      <c r="U79" s="18">
        <v>0</v>
      </c>
      <c r="V79" s="18">
        <v>0</v>
      </c>
      <c r="W79" s="18">
        <v>0</v>
      </c>
    </row>
    <row r="80" spans="2:23" ht="15" customHeight="1" x14ac:dyDescent="0.25">
      <c r="B80" s="24" t="s">
        <v>75</v>
      </c>
      <c r="C80" s="25" t="s">
        <v>123</v>
      </c>
      <c r="D80" s="25" t="s">
        <v>147</v>
      </c>
      <c r="E80" s="25" t="s">
        <v>127</v>
      </c>
      <c r="F80" s="25" t="s">
        <v>68</v>
      </c>
      <c r="G80" s="25">
        <v>2023</v>
      </c>
      <c r="H80" s="45">
        <v>170.6</v>
      </c>
      <c r="I80" s="33" t="s">
        <v>64</v>
      </c>
      <c r="J80" s="18">
        <v>1399000</v>
      </c>
      <c r="K80" s="18">
        <v>112000</v>
      </c>
      <c r="L80" s="18">
        <v>112000</v>
      </c>
      <c r="M80" s="18">
        <v>588000</v>
      </c>
      <c r="N80" s="18">
        <v>294000</v>
      </c>
      <c r="O80" s="18">
        <v>112000</v>
      </c>
      <c r="P80" s="18">
        <v>70000</v>
      </c>
      <c r="Q80" s="18">
        <v>0</v>
      </c>
      <c r="R80" s="18">
        <v>112000</v>
      </c>
      <c r="S80" s="18">
        <v>0</v>
      </c>
      <c r="T80" s="18">
        <v>0</v>
      </c>
      <c r="U80" s="18">
        <v>0</v>
      </c>
      <c r="V80" s="18">
        <v>0</v>
      </c>
      <c r="W80" s="18">
        <v>0</v>
      </c>
    </row>
    <row r="81" spans="2:23" x14ac:dyDescent="0.25">
      <c r="B81" s="24" t="s">
        <v>75</v>
      </c>
      <c r="C81" s="25" t="s">
        <v>77</v>
      </c>
      <c r="D81" s="25" t="s">
        <v>156</v>
      </c>
      <c r="E81" s="43" t="s">
        <v>78</v>
      </c>
      <c r="F81" s="25" t="s">
        <v>71</v>
      </c>
      <c r="G81" s="25">
        <v>2026</v>
      </c>
      <c r="H81" s="26">
        <v>223.7</v>
      </c>
      <c r="I81" s="34" t="s">
        <v>64</v>
      </c>
      <c r="J81" s="18">
        <v>1297000</v>
      </c>
      <c r="K81" s="18">
        <v>175000</v>
      </c>
      <c r="L81" s="18">
        <v>91000</v>
      </c>
      <c r="M81" s="18">
        <v>506000</v>
      </c>
      <c r="N81" s="18">
        <v>208000</v>
      </c>
      <c r="O81" s="18">
        <v>91000</v>
      </c>
      <c r="P81" s="18">
        <v>52000</v>
      </c>
      <c r="Q81" s="18">
        <v>0</v>
      </c>
      <c r="R81" s="18">
        <v>175000</v>
      </c>
      <c r="S81" s="18">
        <v>0</v>
      </c>
      <c r="T81" s="18">
        <v>0</v>
      </c>
      <c r="U81" s="18">
        <v>0</v>
      </c>
      <c r="V81" s="18">
        <v>0</v>
      </c>
      <c r="W81" s="18">
        <v>0</v>
      </c>
    </row>
    <row r="82" spans="2:23" ht="15" customHeight="1" x14ac:dyDescent="0.25">
      <c r="B82" s="24" t="s">
        <v>75</v>
      </c>
      <c r="C82" s="25" t="s">
        <v>77</v>
      </c>
      <c r="D82" s="25" t="s">
        <v>156</v>
      </c>
      <c r="E82" s="25" t="s">
        <v>82</v>
      </c>
      <c r="F82" s="42" t="s">
        <v>69</v>
      </c>
      <c r="G82" s="25">
        <v>2026</v>
      </c>
      <c r="H82" s="26">
        <v>220.6</v>
      </c>
      <c r="I82" s="34" t="s">
        <v>64</v>
      </c>
      <c r="J82" s="18">
        <v>1655000</v>
      </c>
      <c r="K82" s="18">
        <v>132000</v>
      </c>
      <c r="L82" s="18">
        <v>132000</v>
      </c>
      <c r="M82" s="18">
        <v>695000</v>
      </c>
      <c r="N82" s="18">
        <v>347000</v>
      </c>
      <c r="O82" s="18">
        <v>132000</v>
      </c>
      <c r="P82" s="18">
        <v>83000</v>
      </c>
      <c r="Q82" s="18">
        <v>0</v>
      </c>
      <c r="R82" s="18">
        <v>132000</v>
      </c>
      <c r="S82" s="18">
        <v>0</v>
      </c>
      <c r="T82" s="18">
        <v>0</v>
      </c>
      <c r="U82" s="18">
        <v>0</v>
      </c>
      <c r="V82" s="18">
        <v>0</v>
      </c>
      <c r="W82" s="18">
        <v>0</v>
      </c>
    </row>
    <row r="83" spans="2:23" ht="15" customHeight="1" x14ac:dyDescent="0.25">
      <c r="B83" s="24" t="s">
        <v>75</v>
      </c>
      <c r="C83" s="25" t="s">
        <v>101</v>
      </c>
      <c r="D83" s="25" t="s">
        <v>152</v>
      </c>
      <c r="E83" s="25" t="s">
        <v>102</v>
      </c>
      <c r="F83" s="25" t="s">
        <v>68</v>
      </c>
      <c r="G83" s="25">
        <v>2025</v>
      </c>
      <c r="H83" s="26">
        <v>21.1</v>
      </c>
      <c r="I83" s="33" t="s">
        <v>64</v>
      </c>
      <c r="J83" s="18">
        <v>173000</v>
      </c>
      <c r="K83" s="18">
        <v>14000</v>
      </c>
      <c r="L83" s="18">
        <v>14000</v>
      </c>
      <c r="M83" s="18">
        <v>73000</v>
      </c>
      <c r="N83" s="18">
        <v>36000</v>
      </c>
      <c r="O83" s="18">
        <v>14000</v>
      </c>
      <c r="P83" s="18">
        <v>9000</v>
      </c>
      <c r="Q83" s="18">
        <v>0</v>
      </c>
      <c r="R83" s="18">
        <v>14000</v>
      </c>
      <c r="S83" s="18">
        <v>0</v>
      </c>
      <c r="T83" s="18">
        <v>0</v>
      </c>
      <c r="U83" s="18">
        <v>0</v>
      </c>
      <c r="V83" s="18">
        <v>0</v>
      </c>
      <c r="W83" s="18">
        <v>0</v>
      </c>
    </row>
    <row r="84" spans="2:23" ht="15" customHeight="1" x14ac:dyDescent="0.25">
      <c r="B84" s="24" t="s">
        <v>75</v>
      </c>
      <c r="C84" s="25" t="s">
        <v>114</v>
      </c>
      <c r="D84" s="25" t="s">
        <v>158</v>
      </c>
      <c r="E84" s="25" t="s">
        <v>160</v>
      </c>
      <c r="F84" s="25" t="s">
        <v>2</v>
      </c>
      <c r="G84" s="25">
        <v>2024</v>
      </c>
      <c r="H84" s="45">
        <f>(126.78+544.34)-205.7</f>
        <v>465.42</v>
      </c>
      <c r="I84" s="33" t="s">
        <v>64</v>
      </c>
      <c r="J84" s="18">
        <v>163000</v>
      </c>
      <c r="K84" s="18">
        <v>6000</v>
      </c>
      <c r="L84" s="18">
        <v>10000</v>
      </c>
      <c r="M84" s="18">
        <v>52000</v>
      </c>
      <c r="N84" s="18">
        <v>54000</v>
      </c>
      <c r="O84" s="18">
        <v>10000</v>
      </c>
      <c r="P84" s="18">
        <v>26000</v>
      </c>
      <c r="Q84" s="18">
        <v>0</v>
      </c>
      <c r="R84" s="18">
        <v>6000</v>
      </c>
      <c r="S84" s="18">
        <v>0</v>
      </c>
      <c r="T84" s="18">
        <v>0</v>
      </c>
      <c r="U84" s="18">
        <v>0</v>
      </c>
      <c r="V84" s="18">
        <v>0</v>
      </c>
      <c r="W84" s="18">
        <v>0</v>
      </c>
    </row>
    <row r="85" spans="2:23" ht="15" customHeight="1" x14ac:dyDescent="0.25">
      <c r="B85" s="24" t="s">
        <v>75</v>
      </c>
      <c r="C85" s="25" t="s">
        <v>86</v>
      </c>
      <c r="D85" s="25" t="s">
        <v>89</v>
      </c>
      <c r="E85" s="25" t="s">
        <v>90</v>
      </c>
      <c r="F85" s="25" t="s">
        <v>68</v>
      </c>
      <c r="G85" s="25">
        <v>2024</v>
      </c>
      <c r="H85" s="26">
        <v>62.1</v>
      </c>
      <c r="I85" s="33" t="s">
        <v>64</v>
      </c>
      <c r="J85" s="18">
        <v>509000</v>
      </c>
      <c r="K85" s="18">
        <v>41000</v>
      </c>
      <c r="L85" s="18">
        <v>41000</v>
      </c>
      <c r="M85" s="18">
        <v>214000</v>
      </c>
      <c r="N85" s="18">
        <v>107000</v>
      </c>
      <c r="O85" s="18">
        <v>41000</v>
      </c>
      <c r="P85" s="18">
        <v>25000</v>
      </c>
      <c r="Q85" s="18">
        <v>0</v>
      </c>
      <c r="R85" s="18">
        <v>41000</v>
      </c>
      <c r="S85" s="18">
        <v>0</v>
      </c>
      <c r="T85" s="18">
        <v>0</v>
      </c>
      <c r="U85" s="18">
        <v>0</v>
      </c>
      <c r="V85" s="18">
        <v>0</v>
      </c>
      <c r="W85" s="18">
        <v>0</v>
      </c>
    </row>
    <row r="86" spans="2:23" ht="15" customHeight="1" x14ac:dyDescent="0.25">
      <c r="B86" s="24" t="s">
        <v>75</v>
      </c>
      <c r="C86" s="25" t="s">
        <v>86</v>
      </c>
      <c r="D86" s="25" t="s">
        <v>89</v>
      </c>
      <c r="E86" s="25" t="s">
        <v>91</v>
      </c>
      <c r="F86" s="25" t="s">
        <v>68</v>
      </c>
      <c r="G86" s="25">
        <v>2024</v>
      </c>
      <c r="H86" s="44">
        <v>450</v>
      </c>
      <c r="I86" s="33" t="s">
        <v>64</v>
      </c>
      <c r="J86" s="18">
        <v>3690000</v>
      </c>
      <c r="K86" s="18">
        <v>295000</v>
      </c>
      <c r="L86" s="18">
        <v>295000</v>
      </c>
      <c r="M86" s="18">
        <v>1550000</v>
      </c>
      <c r="N86" s="18">
        <v>775000</v>
      </c>
      <c r="O86" s="18">
        <v>295000</v>
      </c>
      <c r="P86" s="18">
        <v>185000</v>
      </c>
      <c r="Q86" s="18">
        <v>0</v>
      </c>
      <c r="R86" s="18">
        <v>295000</v>
      </c>
      <c r="S86" s="18">
        <v>0</v>
      </c>
      <c r="T86" s="18">
        <v>0</v>
      </c>
      <c r="U86" s="18">
        <v>0</v>
      </c>
      <c r="V86" s="18">
        <v>0</v>
      </c>
      <c r="W86" s="18">
        <v>0</v>
      </c>
    </row>
    <row r="87" spans="2:23" ht="15" customHeight="1" x14ac:dyDescent="0.25">
      <c r="B87" s="24" t="s">
        <v>75</v>
      </c>
      <c r="C87" s="25" t="s">
        <v>76</v>
      </c>
      <c r="D87" s="25" t="s">
        <v>148</v>
      </c>
      <c r="E87" s="25" t="s">
        <v>111</v>
      </c>
      <c r="F87" s="25" t="s">
        <v>1</v>
      </c>
      <c r="G87" s="25">
        <v>2023</v>
      </c>
      <c r="H87" s="26">
        <v>314.51</v>
      </c>
      <c r="I87" s="33" t="s">
        <v>64</v>
      </c>
      <c r="J87" s="18">
        <v>355000</v>
      </c>
      <c r="K87" s="18">
        <v>5000</v>
      </c>
      <c r="L87" s="18">
        <v>11000</v>
      </c>
      <c r="M87" s="18">
        <v>71000</v>
      </c>
      <c r="N87" s="18">
        <v>39000</v>
      </c>
      <c r="O87" s="18">
        <v>11000</v>
      </c>
      <c r="P87" s="18">
        <v>213000</v>
      </c>
      <c r="Q87" s="18">
        <v>0</v>
      </c>
      <c r="R87" s="18">
        <v>5000</v>
      </c>
      <c r="S87" s="18">
        <v>0</v>
      </c>
      <c r="T87" s="18">
        <v>0</v>
      </c>
      <c r="U87" s="18">
        <v>0</v>
      </c>
      <c r="V87" s="18">
        <v>0</v>
      </c>
      <c r="W87" s="18">
        <v>0</v>
      </c>
    </row>
    <row r="88" spans="2:23" ht="15" customHeight="1" x14ac:dyDescent="0.25">
      <c r="B88" s="24" t="s">
        <v>75</v>
      </c>
      <c r="C88" s="25" t="s">
        <v>76</v>
      </c>
      <c r="D88" s="25" t="s">
        <v>97</v>
      </c>
      <c r="E88" s="25" t="s">
        <v>99</v>
      </c>
      <c r="F88" s="25" t="s">
        <v>69</v>
      </c>
      <c r="G88" s="25">
        <v>2023</v>
      </c>
      <c r="H88" s="26">
        <v>138.4</v>
      </c>
      <c r="I88" s="33" t="s">
        <v>64</v>
      </c>
      <c r="J88" s="18">
        <v>1038000</v>
      </c>
      <c r="K88" s="18">
        <v>83000</v>
      </c>
      <c r="L88" s="18">
        <v>83000</v>
      </c>
      <c r="M88" s="18">
        <v>436000</v>
      </c>
      <c r="N88" s="18">
        <v>218000</v>
      </c>
      <c r="O88" s="18">
        <v>83000</v>
      </c>
      <c r="P88" s="18">
        <v>52000</v>
      </c>
      <c r="Q88" s="18">
        <v>0</v>
      </c>
      <c r="R88" s="18">
        <v>83000</v>
      </c>
      <c r="S88" s="18">
        <v>0</v>
      </c>
      <c r="T88" s="18">
        <v>0</v>
      </c>
      <c r="U88" s="18">
        <v>0</v>
      </c>
      <c r="V88" s="18">
        <v>0</v>
      </c>
      <c r="W88" s="18">
        <v>0</v>
      </c>
    </row>
    <row r="89" spans="2:23" ht="15" customHeight="1" x14ac:dyDescent="0.25">
      <c r="B89" s="24" t="s">
        <v>75</v>
      </c>
      <c r="C89" s="25" t="s">
        <v>76</v>
      </c>
      <c r="D89" s="25" t="s">
        <v>97</v>
      </c>
      <c r="E89" s="25" t="s">
        <v>98</v>
      </c>
      <c r="F89" s="25" t="s">
        <v>71</v>
      </c>
      <c r="G89" s="25">
        <v>2023</v>
      </c>
      <c r="H89" s="26">
        <v>93.4</v>
      </c>
      <c r="I89" s="33" t="s">
        <v>64</v>
      </c>
      <c r="J89" s="18">
        <v>542000</v>
      </c>
      <c r="K89" s="18">
        <v>73000</v>
      </c>
      <c r="L89" s="18">
        <v>38000</v>
      </c>
      <c r="M89" s="18">
        <v>211000</v>
      </c>
      <c r="N89" s="18">
        <v>87000</v>
      </c>
      <c r="O89" s="18">
        <v>38000</v>
      </c>
      <c r="P89" s="18">
        <v>22000</v>
      </c>
      <c r="Q89" s="18">
        <v>0</v>
      </c>
      <c r="R89" s="18">
        <v>73000</v>
      </c>
      <c r="S89" s="18">
        <v>0</v>
      </c>
      <c r="T89" s="18">
        <v>0</v>
      </c>
      <c r="U89" s="18">
        <v>0</v>
      </c>
      <c r="V89" s="18">
        <v>0</v>
      </c>
      <c r="W89" s="18">
        <v>0</v>
      </c>
    </row>
    <row r="90" spans="2:23" ht="15" customHeight="1" x14ac:dyDescent="0.25">
      <c r="B90" s="24" t="s">
        <v>75</v>
      </c>
      <c r="C90" s="25" t="s">
        <v>76</v>
      </c>
      <c r="D90" s="25" t="s">
        <v>97</v>
      </c>
      <c r="E90" s="25" t="s">
        <v>151</v>
      </c>
      <c r="F90" s="25" t="s">
        <v>71</v>
      </c>
      <c r="G90" s="25">
        <v>2023</v>
      </c>
      <c r="H90" s="26">
        <v>61.3</v>
      </c>
      <c r="I90" s="33" t="s">
        <v>64</v>
      </c>
      <c r="J90" s="18">
        <v>356000</v>
      </c>
      <c r="K90" s="18">
        <v>48000</v>
      </c>
      <c r="L90" s="18">
        <v>25000</v>
      </c>
      <c r="M90" s="18">
        <v>139000</v>
      </c>
      <c r="N90" s="18">
        <v>57000</v>
      </c>
      <c r="O90" s="18">
        <v>25000</v>
      </c>
      <c r="P90" s="18">
        <v>14000</v>
      </c>
      <c r="Q90" s="18">
        <v>0</v>
      </c>
      <c r="R90" s="18">
        <v>48000</v>
      </c>
      <c r="S90" s="18">
        <v>0</v>
      </c>
      <c r="T90" s="18">
        <v>0</v>
      </c>
      <c r="U90" s="18">
        <v>0</v>
      </c>
      <c r="V90" s="18">
        <v>0</v>
      </c>
      <c r="W90" s="18">
        <v>0</v>
      </c>
    </row>
    <row r="91" spans="2:23" ht="15" customHeight="1" x14ac:dyDescent="0.25">
      <c r="B91" s="24" t="s">
        <v>75</v>
      </c>
      <c r="C91" s="25" t="s">
        <v>114</v>
      </c>
      <c r="D91" s="25" t="s">
        <v>157</v>
      </c>
      <c r="E91" s="25" t="s">
        <v>120</v>
      </c>
      <c r="F91" s="25" t="s">
        <v>70</v>
      </c>
      <c r="G91" s="25">
        <v>2025</v>
      </c>
      <c r="H91" s="26">
        <v>79.599999999999994</v>
      </c>
      <c r="I91" s="33" t="s">
        <v>64</v>
      </c>
      <c r="J91" s="18">
        <v>995000</v>
      </c>
      <c r="K91" s="18">
        <v>134000</v>
      </c>
      <c r="L91" s="18">
        <v>70000</v>
      </c>
      <c r="M91" s="18">
        <v>388000</v>
      </c>
      <c r="N91" s="18">
        <v>159000</v>
      </c>
      <c r="O91" s="18">
        <v>70000</v>
      </c>
      <c r="P91" s="18">
        <v>40000</v>
      </c>
      <c r="Q91" s="18">
        <v>0</v>
      </c>
      <c r="R91" s="18">
        <v>134000</v>
      </c>
      <c r="S91" s="18">
        <v>0</v>
      </c>
      <c r="T91" s="18">
        <v>0</v>
      </c>
      <c r="U91" s="18">
        <v>0</v>
      </c>
      <c r="V91" s="18">
        <v>0</v>
      </c>
      <c r="W91" s="18">
        <v>0</v>
      </c>
    </row>
    <row r="92" spans="2:23" ht="15" customHeight="1" x14ac:dyDescent="0.25">
      <c r="B92" s="24" t="s">
        <v>75</v>
      </c>
      <c r="C92" s="25" t="s">
        <v>114</v>
      </c>
      <c r="D92" s="25" t="s">
        <v>157</v>
      </c>
      <c r="E92" s="25" t="s">
        <v>120</v>
      </c>
      <c r="F92" s="25" t="s">
        <v>1</v>
      </c>
      <c r="G92" s="25">
        <v>2025</v>
      </c>
      <c r="H92" s="26">
        <v>48.25</v>
      </c>
      <c r="I92" s="33" t="s">
        <v>64</v>
      </c>
      <c r="J92" s="18">
        <v>55000</v>
      </c>
      <c r="K92" s="18">
        <v>1000</v>
      </c>
      <c r="L92" s="18">
        <v>2000</v>
      </c>
      <c r="M92" s="18">
        <v>11000</v>
      </c>
      <c r="N92" s="18">
        <v>6000</v>
      </c>
      <c r="O92" s="18">
        <v>2000</v>
      </c>
      <c r="P92" s="18">
        <v>33000</v>
      </c>
      <c r="Q92" s="18">
        <v>0</v>
      </c>
      <c r="R92" s="18">
        <v>1000</v>
      </c>
      <c r="S92" s="18">
        <v>0</v>
      </c>
      <c r="T92" s="18">
        <v>0</v>
      </c>
      <c r="U92" s="18">
        <v>0</v>
      </c>
      <c r="V92" s="18">
        <v>0</v>
      </c>
      <c r="W92" s="18">
        <v>0</v>
      </c>
    </row>
    <row r="93" spans="2:23" ht="15" customHeight="1" x14ac:dyDescent="0.25">
      <c r="B93" s="24" t="s">
        <v>75</v>
      </c>
      <c r="C93" s="25" t="s">
        <v>114</v>
      </c>
      <c r="D93" s="25" t="s">
        <v>158</v>
      </c>
      <c r="E93" s="25" t="s">
        <v>120</v>
      </c>
      <c r="F93" s="25" t="s">
        <v>7</v>
      </c>
      <c r="G93" s="25">
        <v>2023</v>
      </c>
      <c r="H93" s="51">
        <v>976.58</v>
      </c>
      <c r="I93" s="33" t="s">
        <v>64</v>
      </c>
      <c r="J93" s="18">
        <v>54000</v>
      </c>
      <c r="K93" s="18">
        <v>2000</v>
      </c>
      <c r="L93" s="18">
        <v>4000</v>
      </c>
      <c r="M93" s="18">
        <v>17000</v>
      </c>
      <c r="N93" s="18">
        <v>15000</v>
      </c>
      <c r="O93" s="18">
        <v>4000</v>
      </c>
      <c r="P93" s="18">
        <v>10000</v>
      </c>
      <c r="Q93" s="18">
        <v>0</v>
      </c>
      <c r="R93" s="18">
        <v>2000</v>
      </c>
      <c r="S93" s="18">
        <v>0</v>
      </c>
      <c r="T93" s="18">
        <v>0</v>
      </c>
      <c r="U93" s="18">
        <v>0</v>
      </c>
      <c r="V93" s="18">
        <v>0</v>
      </c>
      <c r="W93" s="18">
        <v>0</v>
      </c>
    </row>
  </sheetData>
  <autoFilter ref="B14:W93" xr:uid="{00000000-0009-0000-0000-000000000000}">
    <sortState xmlns:xlrd2="http://schemas.microsoft.com/office/spreadsheetml/2017/richdata2" ref="B15:W93">
      <sortCondition ref="E14:E93"/>
    </sortState>
  </autoFilter>
  <sortState xmlns:xlrd2="http://schemas.microsoft.com/office/spreadsheetml/2017/richdata2" ref="B10:V26">
    <sortCondition ref="G10:G26"/>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613" yWindow="829" count="1">
        <x14:dataValidation type="list" allowBlank="1" showInputMessage="1" showErrorMessage="1" errorTitle="Feil" error="Du har skrevet inn en feil prosjekttype. Velg prosjekttype fra rullegardinliste." promptTitle="Prosjekttype" prompt="Sett inn prosjekttype" xr:uid="{00000000-0002-0000-0000-000001000000}">
          <x14:formula1>
            <xm:f>'[Handlingsplan_HOSF_2022-2025_med_formlar_pr. 2021.09.01 med FK.xlsx]TiltakstyperKostnadskalkyle'!#REF!</xm:f>
          </x14:formula1>
          <xm:sqref>F15:F93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T30"/>
  <sheetViews>
    <sheetView zoomScaleNormal="100" workbookViewId="0">
      <selection activeCell="C26" sqref="C26"/>
    </sheetView>
  </sheetViews>
  <sheetFormatPr baseColWidth="10" defaultRowHeight="15" x14ac:dyDescent="0.25"/>
  <cols>
    <col min="1" max="1" width="4.5703125" customWidth="1"/>
    <col min="2" max="2" width="27.42578125" customWidth="1"/>
    <col min="3" max="3" width="135.5703125" customWidth="1"/>
    <col min="4" max="16" width="5.7109375" customWidth="1"/>
    <col min="17" max="17" width="9.5703125" customWidth="1"/>
    <col min="18" max="18" width="13.140625" bestFit="1" customWidth="1"/>
    <col min="19" max="19" width="3.42578125" customWidth="1"/>
    <col min="20" max="20" width="8" customWidth="1"/>
  </cols>
  <sheetData>
    <row r="4" spans="2:20" x14ac:dyDescent="0.25">
      <c r="B4" s="10" t="s">
        <v>31</v>
      </c>
      <c r="C4" s="10" t="s">
        <v>32</v>
      </c>
      <c r="D4" s="10" t="s">
        <v>13</v>
      </c>
      <c r="E4" s="10" t="s">
        <v>14</v>
      </c>
      <c r="F4" s="10" t="s">
        <v>15</v>
      </c>
      <c r="G4" s="10" t="s">
        <v>8</v>
      </c>
      <c r="H4" s="10" t="s">
        <v>16</v>
      </c>
      <c r="I4" s="10" t="s">
        <v>17</v>
      </c>
      <c r="J4" s="10" t="s">
        <v>18</v>
      </c>
      <c r="K4" s="10" t="s">
        <v>72</v>
      </c>
      <c r="L4" s="10" t="s">
        <v>73</v>
      </c>
      <c r="M4" s="10" t="s">
        <v>28</v>
      </c>
      <c r="N4" s="10" t="s">
        <v>19</v>
      </c>
      <c r="O4" s="10" t="s">
        <v>65</v>
      </c>
      <c r="P4" s="10" t="s">
        <v>20</v>
      </c>
      <c r="Q4" s="10" t="s">
        <v>35</v>
      </c>
      <c r="R4" s="10" t="s">
        <v>36</v>
      </c>
      <c r="T4" s="48" t="s">
        <v>142</v>
      </c>
    </row>
    <row r="5" spans="2:20" x14ac:dyDescent="0.25">
      <c r="B5" t="s">
        <v>5</v>
      </c>
      <c r="C5" t="s">
        <v>11</v>
      </c>
      <c r="D5" s="13">
        <v>4</v>
      </c>
      <c r="E5" s="13">
        <v>12</v>
      </c>
      <c r="F5" s="13">
        <v>35</v>
      </c>
      <c r="G5" s="13">
        <v>27</v>
      </c>
      <c r="H5" s="13">
        <v>12</v>
      </c>
      <c r="I5" s="13">
        <v>6</v>
      </c>
      <c r="J5" s="13">
        <v>0</v>
      </c>
      <c r="K5" s="13">
        <v>4</v>
      </c>
      <c r="L5" s="13">
        <v>0</v>
      </c>
      <c r="M5" s="13">
        <v>0</v>
      </c>
      <c r="N5" s="13">
        <v>0</v>
      </c>
      <c r="O5" s="13">
        <v>0</v>
      </c>
      <c r="P5" s="13">
        <v>0</v>
      </c>
      <c r="Q5" s="13">
        <f>SUM(D5:P5)</f>
        <v>100</v>
      </c>
      <c r="T5" s="49"/>
    </row>
    <row r="6" spans="2:20" x14ac:dyDescent="0.25">
      <c r="B6" t="s">
        <v>3</v>
      </c>
      <c r="C6" t="s">
        <v>6</v>
      </c>
      <c r="D6" s="13">
        <v>6</v>
      </c>
      <c r="E6" s="13">
        <v>12</v>
      </c>
      <c r="F6" s="13">
        <v>55</v>
      </c>
      <c r="G6" s="13">
        <v>8</v>
      </c>
      <c r="H6" s="13">
        <v>12</v>
      </c>
      <c r="I6" s="13">
        <v>1</v>
      </c>
      <c r="J6" s="13">
        <v>0</v>
      </c>
      <c r="K6" s="13">
        <v>6</v>
      </c>
      <c r="L6" s="13">
        <v>0</v>
      </c>
      <c r="M6" s="13">
        <v>0</v>
      </c>
      <c r="N6" s="13">
        <v>0</v>
      </c>
      <c r="O6" s="13">
        <v>0</v>
      </c>
      <c r="P6" s="13">
        <v>0</v>
      </c>
      <c r="Q6" s="13">
        <f>SUM(D6:P6)</f>
        <v>100</v>
      </c>
      <c r="R6" s="12">
        <v>10000</v>
      </c>
      <c r="T6" s="49">
        <v>10000</v>
      </c>
    </row>
    <row r="7" spans="2:20" x14ac:dyDescent="0.25">
      <c r="B7" t="s">
        <v>68</v>
      </c>
      <c r="C7" t="s">
        <v>143</v>
      </c>
      <c r="D7" s="13">
        <v>8</v>
      </c>
      <c r="E7" s="13">
        <v>8</v>
      </c>
      <c r="F7" s="13">
        <v>42</v>
      </c>
      <c r="G7" s="13">
        <v>21</v>
      </c>
      <c r="H7" s="13">
        <v>8</v>
      </c>
      <c r="I7" s="13">
        <v>5</v>
      </c>
      <c r="J7" s="13">
        <v>0</v>
      </c>
      <c r="K7" s="13">
        <v>8</v>
      </c>
      <c r="L7" s="13">
        <v>0</v>
      </c>
      <c r="M7" s="13">
        <v>0</v>
      </c>
      <c r="N7" s="13">
        <v>0</v>
      </c>
      <c r="O7" s="13">
        <v>0</v>
      </c>
      <c r="P7" s="13">
        <v>0</v>
      </c>
      <c r="Q7" s="13">
        <f t="shared" ref="Q7:Q18" si="0">SUM(D7:P7)</f>
        <v>100</v>
      </c>
      <c r="R7" s="12">
        <v>8200</v>
      </c>
      <c r="T7" s="49">
        <v>8000</v>
      </c>
    </row>
    <row r="8" spans="2:20" x14ac:dyDescent="0.25">
      <c r="B8" t="s">
        <v>69</v>
      </c>
      <c r="C8" t="s">
        <v>144</v>
      </c>
      <c r="D8" s="13">
        <v>8</v>
      </c>
      <c r="E8" s="13">
        <v>8</v>
      </c>
      <c r="F8" s="13">
        <v>42</v>
      </c>
      <c r="G8" s="13">
        <v>21</v>
      </c>
      <c r="H8" s="13">
        <v>8</v>
      </c>
      <c r="I8" s="13">
        <v>5</v>
      </c>
      <c r="J8" s="13">
        <v>0</v>
      </c>
      <c r="K8" s="13">
        <v>8</v>
      </c>
      <c r="L8" s="13">
        <v>0</v>
      </c>
      <c r="M8" s="13">
        <v>0</v>
      </c>
      <c r="N8" s="13">
        <v>0</v>
      </c>
      <c r="O8" s="13">
        <v>0</v>
      </c>
      <c r="P8" s="13">
        <v>0</v>
      </c>
      <c r="Q8" s="13">
        <f t="shared" ref="Q8" si="1">SUM(D8:P8)</f>
        <v>100</v>
      </c>
      <c r="R8" s="12">
        <v>7500</v>
      </c>
      <c r="T8" s="49">
        <v>7000</v>
      </c>
    </row>
    <row r="9" spans="2:20" ht="15.75" customHeight="1" x14ac:dyDescent="0.25">
      <c r="B9" t="s">
        <v>70</v>
      </c>
      <c r="C9" t="s">
        <v>145</v>
      </c>
      <c r="D9" s="13">
        <v>13.5</v>
      </c>
      <c r="E9" s="13">
        <v>7</v>
      </c>
      <c r="F9" s="13">
        <v>39</v>
      </c>
      <c r="G9" s="13">
        <v>16</v>
      </c>
      <c r="H9" s="13">
        <v>7</v>
      </c>
      <c r="I9" s="13">
        <v>4</v>
      </c>
      <c r="J9" s="13">
        <v>0</v>
      </c>
      <c r="K9" s="13">
        <v>13.5</v>
      </c>
      <c r="L9" s="13">
        <v>0</v>
      </c>
      <c r="M9" s="13">
        <v>0</v>
      </c>
      <c r="N9" s="13">
        <v>0</v>
      </c>
      <c r="O9" s="13">
        <v>0</v>
      </c>
      <c r="P9" s="13">
        <v>0</v>
      </c>
      <c r="Q9" s="13">
        <f t="shared" si="0"/>
        <v>100</v>
      </c>
      <c r="R9" s="12">
        <v>12500</v>
      </c>
      <c r="T9" s="49">
        <v>6000</v>
      </c>
    </row>
    <row r="10" spans="2:20" x14ac:dyDescent="0.25">
      <c r="B10" t="s">
        <v>71</v>
      </c>
      <c r="C10" t="s">
        <v>146</v>
      </c>
      <c r="D10" s="13">
        <v>13.5</v>
      </c>
      <c r="E10" s="13">
        <v>7</v>
      </c>
      <c r="F10" s="13">
        <v>39</v>
      </c>
      <c r="G10" s="13">
        <v>16</v>
      </c>
      <c r="H10" s="13">
        <v>7</v>
      </c>
      <c r="I10" s="13">
        <v>4</v>
      </c>
      <c r="J10" s="13">
        <v>0</v>
      </c>
      <c r="K10" s="13">
        <v>13.5</v>
      </c>
      <c r="L10" s="13">
        <v>0</v>
      </c>
      <c r="M10" s="13">
        <v>0</v>
      </c>
      <c r="N10" s="13">
        <v>0</v>
      </c>
      <c r="O10" s="13">
        <v>0</v>
      </c>
      <c r="P10" s="13">
        <v>0</v>
      </c>
      <c r="Q10" s="13">
        <f t="shared" ref="Q10" si="2">SUM(D10:P10)</f>
        <v>100</v>
      </c>
      <c r="R10" s="12">
        <v>5800</v>
      </c>
      <c r="T10" s="49">
        <v>5000</v>
      </c>
    </row>
    <row r="11" spans="2:20" x14ac:dyDescent="0.25">
      <c r="B11" t="s">
        <v>2</v>
      </c>
      <c r="C11" t="s">
        <v>47</v>
      </c>
      <c r="D11" s="13">
        <v>3.5</v>
      </c>
      <c r="E11" s="13">
        <v>6</v>
      </c>
      <c r="F11" s="13">
        <v>32</v>
      </c>
      <c r="G11" s="13">
        <v>33</v>
      </c>
      <c r="H11" s="13">
        <v>6</v>
      </c>
      <c r="I11" s="13">
        <v>16</v>
      </c>
      <c r="J11" s="13">
        <v>0</v>
      </c>
      <c r="K11" s="13">
        <v>3.5</v>
      </c>
      <c r="L11" s="13">
        <v>0</v>
      </c>
      <c r="M11" s="13">
        <v>0</v>
      </c>
      <c r="N11" s="13">
        <v>0</v>
      </c>
      <c r="O11" s="13">
        <v>0</v>
      </c>
      <c r="P11" s="13">
        <v>0</v>
      </c>
      <c r="Q11" s="13">
        <f t="shared" si="0"/>
        <v>100</v>
      </c>
      <c r="R11" s="12">
        <v>350</v>
      </c>
      <c r="T11" s="49">
        <v>500</v>
      </c>
    </row>
    <row r="12" spans="2:20" x14ac:dyDescent="0.25">
      <c r="B12" t="s">
        <v>1</v>
      </c>
      <c r="C12" t="s">
        <v>9</v>
      </c>
      <c r="D12" s="13">
        <v>1.5</v>
      </c>
      <c r="E12" s="13">
        <v>3</v>
      </c>
      <c r="F12" s="13">
        <v>20</v>
      </c>
      <c r="G12" s="13">
        <v>11</v>
      </c>
      <c r="H12" s="13">
        <v>3</v>
      </c>
      <c r="I12" s="13">
        <v>60</v>
      </c>
      <c r="J12" s="13">
        <v>0</v>
      </c>
      <c r="K12" s="13">
        <v>1.5</v>
      </c>
      <c r="L12" s="13">
        <v>0</v>
      </c>
      <c r="M12" s="13">
        <v>0</v>
      </c>
      <c r="N12" s="13">
        <v>0</v>
      </c>
      <c r="O12" s="13">
        <v>0</v>
      </c>
      <c r="P12" s="13">
        <v>0</v>
      </c>
      <c r="Q12" s="13">
        <f>SUM(D12:P12)</f>
        <v>100</v>
      </c>
      <c r="R12" s="12">
        <v>1130</v>
      </c>
      <c r="T12" s="49">
        <v>1100</v>
      </c>
    </row>
    <row r="13" spans="2:20" x14ac:dyDescent="0.25">
      <c r="B13" t="s">
        <v>7</v>
      </c>
      <c r="C13" t="s">
        <v>48</v>
      </c>
      <c r="D13" s="13">
        <v>3</v>
      </c>
      <c r="E13" s="13">
        <v>8</v>
      </c>
      <c r="F13" s="13">
        <v>32</v>
      </c>
      <c r="G13" s="13">
        <v>28</v>
      </c>
      <c r="H13" s="13">
        <v>8</v>
      </c>
      <c r="I13" s="13">
        <v>18</v>
      </c>
      <c r="J13" s="13">
        <v>0</v>
      </c>
      <c r="K13" s="13">
        <v>3</v>
      </c>
      <c r="L13" s="13">
        <v>0</v>
      </c>
      <c r="M13" s="13">
        <v>0</v>
      </c>
      <c r="N13" s="13">
        <v>0</v>
      </c>
      <c r="O13" s="13">
        <v>0</v>
      </c>
      <c r="P13" s="13">
        <v>0</v>
      </c>
      <c r="Q13" s="13">
        <f t="shared" si="0"/>
        <v>100</v>
      </c>
      <c r="R13" s="12">
        <v>55</v>
      </c>
      <c r="T13" s="49">
        <v>50</v>
      </c>
    </row>
    <row r="14" spans="2:20" x14ac:dyDescent="0.25">
      <c r="B14" t="s">
        <v>49</v>
      </c>
      <c r="C14" t="s">
        <v>51</v>
      </c>
      <c r="D14" s="13">
        <v>7</v>
      </c>
      <c r="E14" s="13">
        <v>14</v>
      </c>
      <c r="F14" s="13">
        <v>50</v>
      </c>
      <c r="G14" s="13">
        <v>6</v>
      </c>
      <c r="H14" s="13">
        <v>14</v>
      </c>
      <c r="I14" s="13">
        <v>2</v>
      </c>
      <c r="J14" s="13">
        <v>0</v>
      </c>
      <c r="K14" s="13">
        <v>7</v>
      </c>
      <c r="L14" s="13">
        <v>0</v>
      </c>
      <c r="M14" s="13">
        <v>0</v>
      </c>
      <c r="N14" s="13">
        <v>0</v>
      </c>
      <c r="O14" s="13">
        <v>0</v>
      </c>
      <c r="P14" s="13">
        <v>0</v>
      </c>
      <c r="Q14" s="13">
        <f t="shared" si="0"/>
        <v>100</v>
      </c>
      <c r="R14" s="12">
        <v>1200</v>
      </c>
      <c r="T14" s="49">
        <v>1000</v>
      </c>
    </row>
    <row r="15" spans="2:20" x14ac:dyDescent="0.25">
      <c r="B15" t="s">
        <v>50</v>
      </c>
      <c r="C15" t="s">
        <v>52</v>
      </c>
      <c r="D15" s="13">
        <v>8</v>
      </c>
      <c r="E15" s="13">
        <v>14</v>
      </c>
      <c r="F15" s="13">
        <v>32</v>
      </c>
      <c r="G15" s="13">
        <v>14</v>
      </c>
      <c r="H15" s="13">
        <v>14</v>
      </c>
      <c r="I15" s="13">
        <v>10</v>
      </c>
      <c r="J15" s="13">
        <v>0</v>
      </c>
      <c r="K15" s="13">
        <v>8</v>
      </c>
      <c r="L15" s="13">
        <v>0</v>
      </c>
      <c r="M15" s="13">
        <v>0</v>
      </c>
      <c r="N15" s="13">
        <v>0</v>
      </c>
      <c r="O15" s="13">
        <v>0</v>
      </c>
      <c r="P15" s="13">
        <v>0</v>
      </c>
      <c r="Q15" s="13">
        <f t="shared" si="0"/>
        <v>100</v>
      </c>
      <c r="R15" s="12">
        <v>1200</v>
      </c>
      <c r="T15" s="49">
        <v>500</v>
      </c>
    </row>
    <row r="16" spans="2:20" x14ac:dyDescent="0.25">
      <c r="B16" t="s">
        <v>38</v>
      </c>
      <c r="C16" t="s">
        <v>39</v>
      </c>
      <c r="D16" s="13">
        <v>4</v>
      </c>
      <c r="E16" s="13">
        <v>3</v>
      </c>
      <c r="F16" s="13">
        <v>28</v>
      </c>
      <c r="G16" s="13">
        <v>12</v>
      </c>
      <c r="H16" s="13">
        <v>3</v>
      </c>
      <c r="I16" s="13">
        <v>6</v>
      </c>
      <c r="J16" s="13">
        <v>0</v>
      </c>
      <c r="K16" s="13">
        <v>4</v>
      </c>
      <c r="L16" s="13">
        <v>0</v>
      </c>
      <c r="M16" s="13">
        <v>0</v>
      </c>
      <c r="N16" s="13">
        <v>0</v>
      </c>
      <c r="O16" s="13">
        <v>0</v>
      </c>
      <c r="P16" s="13">
        <v>0</v>
      </c>
      <c r="Q16" s="13">
        <f t="shared" si="0"/>
        <v>60</v>
      </c>
      <c r="R16" s="12">
        <v>1500</v>
      </c>
      <c r="T16" s="49">
        <v>1500</v>
      </c>
    </row>
    <row r="17" spans="2:20" x14ac:dyDescent="0.25">
      <c r="B17" t="s">
        <v>37</v>
      </c>
      <c r="C17" t="s">
        <v>40</v>
      </c>
      <c r="D17" s="13">
        <v>2</v>
      </c>
      <c r="E17" s="13">
        <v>2</v>
      </c>
      <c r="F17" s="13">
        <v>2</v>
      </c>
      <c r="G17" s="13">
        <v>2</v>
      </c>
      <c r="H17" s="13">
        <v>2</v>
      </c>
      <c r="I17" s="13">
        <v>2</v>
      </c>
      <c r="J17" s="13">
        <v>0</v>
      </c>
      <c r="K17" s="13">
        <v>2</v>
      </c>
      <c r="L17" s="13">
        <v>0</v>
      </c>
      <c r="M17" s="13">
        <v>0</v>
      </c>
      <c r="N17" s="13">
        <v>0</v>
      </c>
      <c r="O17" s="13">
        <v>0</v>
      </c>
      <c r="P17" s="13">
        <v>0</v>
      </c>
      <c r="Q17" s="13">
        <f t="shared" si="0"/>
        <v>14</v>
      </c>
      <c r="R17" s="12">
        <v>20000</v>
      </c>
      <c r="T17" s="49">
        <v>3000</v>
      </c>
    </row>
    <row r="18" spans="2:20" x14ac:dyDescent="0.25">
      <c r="B18" t="s">
        <v>4</v>
      </c>
      <c r="C18" t="s">
        <v>10</v>
      </c>
      <c r="D18" s="13">
        <v>0</v>
      </c>
      <c r="E18" s="13">
        <v>0</v>
      </c>
      <c r="F18" s="13">
        <v>0</v>
      </c>
      <c r="G18" s="13">
        <v>0</v>
      </c>
      <c r="H18" s="13">
        <v>0</v>
      </c>
      <c r="I18" s="13">
        <v>0</v>
      </c>
      <c r="J18" s="13">
        <v>0</v>
      </c>
      <c r="K18" s="13">
        <v>0</v>
      </c>
      <c r="L18" s="13">
        <v>0</v>
      </c>
      <c r="M18" s="13">
        <v>0</v>
      </c>
      <c r="N18" s="13">
        <v>0</v>
      </c>
      <c r="O18" s="13">
        <v>0</v>
      </c>
      <c r="P18" s="13">
        <v>0</v>
      </c>
      <c r="Q18" s="13">
        <f t="shared" si="0"/>
        <v>0</v>
      </c>
      <c r="R18" s="12"/>
    </row>
    <row r="19" spans="2:20" x14ac:dyDescent="0.25">
      <c r="B19" s="31" t="s">
        <v>58</v>
      </c>
      <c r="C19" s="31" t="s">
        <v>59</v>
      </c>
      <c r="D19" s="32"/>
      <c r="E19" s="32"/>
      <c r="F19" s="32"/>
      <c r="G19" s="32"/>
      <c r="H19" s="32"/>
      <c r="I19" s="32"/>
      <c r="J19" s="32"/>
      <c r="K19" s="32"/>
      <c r="L19" s="32"/>
      <c r="M19" s="32"/>
      <c r="N19" s="32"/>
      <c r="O19" s="32"/>
      <c r="P19" s="32"/>
      <c r="Q19" s="32"/>
      <c r="R19" s="32"/>
    </row>
    <row r="20" spans="2:20" x14ac:dyDescent="0.25">
      <c r="B20" s="31" t="s">
        <v>60</v>
      </c>
      <c r="C20" s="31" t="s">
        <v>61</v>
      </c>
      <c r="D20" s="32"/>
      <c r="E20" s="32"/>
      <c r="F20" s="32"/>
      <c r="G20" s="32"/>
      <c r="H20" s="32"/>
      <c r="I20" s="32"/>
      <c r="J20" s="32"/>
      <c r="K20" s="32"/>
      <c r="L20" s="32"/>
      <c r="M20" s="32"/>
      <c r="N20" s="32"/>
      <c r="O20" s="32"/>
      <c r="P20" s="32"/>
      <c r="Q20" s="32"/>
      <c r="R20" s="32"/>
    </row>
    <row r="21" spans="2:20" x14ac:dyDescent="0.25">
      <c r="B21" s="31" t="s">
        <v>62</v>
      </c>
      <c r="C21" s="31" t="s">
        <v>63</v>
      </c>
    </row>
    <row r="22" spans="2:20" x14ac:dyDescent="0.25">
      <c r="B22" s="31"/>
      <c r="C22" s="31"/>
      <c r="D22" s="32"/>
      <c r="E22" s="32"/>
      <c r="F22" s="32"/>
      <c r="G22" s="32"/>
      <c r="H22" s="32"/>
      <c r="I22" s="32"/>
      <c r="J22" s="32"/>
      <c r="K22" s="32"/>
      <c r="L22" s="32"/>
      <c r="M22" s="32"/>
      <c r="N22" s="32"/>
      <c r="O22" s="32"/>
      <c r="P22" s="32"/>
      <c r="Q22" s="32"/>
      <c r="R22" s="32"/>
    </row>
    <row r="23" spans="2:20" x14ac:dyDescent="0.25">
      <c r="B23" s="31"/>
      <c r="C23" s="31"/>
      <c r="D23" s="32"/>
      <c r="E23" s="32"/>
      <c r="F23" s="32"/>
      <c r="G23" s="32"/>
      <c r="H23" s="32"/>
      <c r="I23" s="32"/>
      <c r="J23" s="32"/>
      <c r="K23" s="32"/>
      <c r="L23" s="32"/>
      <c r="M23" s="32"/>
      <c r="N23" s="32"/>
      <c r="O23" s="32"/>
      <c r="P23" s="32"/>
      <c r="Q23" s="32"/>
      <c r="R23" s="32"/>
    </row>
    <row r="24" spans="2:20" x14ac:dyDescent="0.25">
      <c r="B24" s="31"/>
      <c r="C24" s="31"/>
      <c r="D24" s="32"/>
      <c r="E24" s="32"/>
      <c r="F24" s="32"/>
      <c r="G24" s="32"/>
      <c r="H24" s="32"/>
      <c r="I24" s="32"/>
      <c r="J24" s="32"/>
      <c r="K24" s="32"/>
      <c r="L24" s="32"/>
      <c r="M24" s="32"/>
      <c r="N24" s="32"/>
      <c r="O24" s="32"/>
      <c r="P24" s="32"/>
      <c r="Q24" s="32"/>
      <c r="R24" s="32"/>
    </row>
    <row r="25" spans="2:20" x14ac:dyDescent="0.25">
      <c r="B25" s="31"/>
      <c r="C25" s="31"/>
      <c r="D25" s="32"/>
      <c r="E25" s="32"/>
      <c r="F25" s="32"/>
      <c r="G25" s="32"/>
      <c r="H25" s="32"/>
      <c r="I25" s="32"/>
      <c r="J25" s="32"/>
      <c r="K25" s="32"/>
      <c r="L25" s="32"/>
      <c r="M25" s="32"/>
      <c r="N25" s="32"/>
      <c r="O25" s="32"/>
      <c r="P25" s="32"/>
      <c r="Q25" s="32"/>
      <c r="R25" s="32"/>
    </row>
    <row r="26" spans="2:20" x14ac:dyDescent="0.25">
      <c r="B26" s="31"/>
      <c r="C26" s="31"/>
      <c r="D26" s="31"/>
      <c r="E26" s="31"/>
      <c r="F26" s="31"/>
      <c r="G26" s="31"/>
      <c r="H26" s="31"/>
      <c r="I26" s="31"/>
      <c r="J26" s="31"/>
      <c r="K26" s="31"/>
      <c r="L26" s="31"/>
      <c r="M26" s="31"/>
      <c r="N26" s="31"/>
      <c r="O26" s="31"/>
      <c r="P26" s="31"/>
      <c r="Q26" s="31"/>
      <c r="R26" s="31"/>
    </row>
    <row r="27" spans="2:20" x14ac:dyDescent="0.25">
      <c r="B27" s="20" t="s">
        <v>53</v>
      </c>
      <c r="C27" s="20"/>
    </row>
    <row r="28" spans="2:20" x14ac:dyDescent="0.25">
      <c r="B28" t="s">
        <v>44</v>
      </c>
    </row>
    <row r="29" spans="2:20" x14ac:dyDescent="0.25">
      <c r="B29" t="s">
        <v>45</v>
      </c>
    </row>
    <row r="30" spans="2:20" x14ac:dyDescent="0.25">
      <c r="B30" t="s">
        <v>46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RowHeight="15" x14ac:dyDescent="0.25"/>
  <cols>
    <col min="3" max="3" width="23" bestFit="1" customWidth="1"/>
  </cols>
  <sheetData>
    <row r="2" spans="2:3" x14ac:dyDescent="0.25">
      <c r="B2" t="s">
        <v>13</v>
      </c>
      <c r="C2" t="s">
        <v>21</v>
      </c>
    </row>
    <row r="3" spans="2:3" x14ac:dyDescent="0.25">
      <c r="B3" t="s">
        <v>14</v>
      </c>
      <c r="C3" t="s">
        <v>22</v>
      </c>
    </row>
    <row r="4" spans="2:3" x14ac:dyDescent="0.25">
      <c r="B4" t="s">
        <v>15</v>
      </c>
      <c r="C4" t="s">
        <v>23</v>
      </c>
    </row>
    <row r="5" spans="2:3" x14ac:dyDescent="0.25">
      <c r="B5" t="s">
        <v>8</v>
      </c>
      <c r="C5" t="s">
        <v>24</v>
      </c>
    </row>
    <row r="6" spans="2:3" x14ac:dyDescent="0.25">
      <c r="B6" t="s">
        <v>16</v>
      </c>
      <c r="C6" t="s">
        <v>25</v>
      </c>
    </row>
    <row r="7" spans="2:3" x14ac:dyDescent="0.25">
      <c r="B7" t="s">
        <v>17</v>
      </c>
      <c r="C7" t="s">
        <v>26</v>
      </c>
    </row>
    <row r="8" spans="2:3" x14ac:dyDescent="0.25">
      <c r="B8" t="s">
        <v>18</v>
      </c>
      <c r="C8" t="s">
        <v>27</v>
      </c>
    </row>
    <row r="9" spans="2:3" x14ac:dyDescent="0.25">
      <c r="B9" t="s">
        <v>72</v>
      </c>
      <c r="C9" t="s">
        <v>67</v>
      </c>
    </row>
    <row r="10" spans="2:3" x14ac:dyDescent="0.25">
      <c r="B10" t="s">
        <v>73</v>
      </c>
      <c r="C10" t="s">
        <v>74</v>
      </c>
    </row>
    <row r="11" spans="2:3" x14ac:dyDescent="0.25">
      <c r="B11" t="s">
        <v>28</v>
      </c>
      <c r="C11" t="s">
        <v>28</v>
      </c>
    </row>
    <row r="12" spans="2:3" x14ac:dyDescent="0.25">
      <c r="B12" t="s">
        <v>19</v>
      </c>
      <c r="C12" t="s">
        <v>29</v>
      </c>
    </row>
    <row r="13" spans="2:3" x14ac:dyDescent="0.25">
      <c r="B13" t="s">
        <v>65</v>
      </c>
      <c r="C13" t="s">
        <v>66</v>
      </c>
    </row>
    <row r="14" spans="2:3" x14ac:dyDescent="0.25">
      <c r="B14" t="s">
        <v>20</v>
      </c>
      <c r="C14"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432e6af579246dfb5152a142994d9f2 xmlns="5b45ec84-866b-427f-b6aa-3bf44ee5e42c">
      <Terms xmlns="http://schemas.microsoft.com/office/infopath/2007/PartnerControls">
        <TermInfo xmlns="http://schemas.microsoft.com/office/infopath/2007/PartnerControls">
          <TermName xmlns="http://schemas.microsoft.com/office/infopath/2007/PartnerControls">Land - Avdeling - Fylkes</TermName>
          <TermId xmlns="http://schemas.microsoft.com/office/infopath/2007/PartnerControls">b1c6a373-782f-4bf0-a4c2-9220148aa53f</TermId>
        </TermInfo>
      </Terms>
    </b432e6af579246dfb5152a142994d9f2>
    <d962e12e53ac488eaa4c752d63b077cd xmlns="5b45ec84-866b-427f-b6aa-3bf44ee5e42c">
      <Terms xmlns="http://schemas.microsoft.com/office/infopath/2007/PartnerControls">
        <TermInfo xmlns="http://schemas.microsoft.com/office/infopath/2007/PartnerControls">
          <TermName xmlns="http://schemas.microsoft.com/office/infopath/2007/PartnerControls">Mal</TermName>
          <TermId xmlns="http://schemas.microsoft.com/office/infopath/2007/PartnerControls">3fc1a7e9-6a65-4dd5-8839-f85bf636d28e</TermId>
        </TermInfo>
      </Terms>
    </d962e12e53ac488eaa4c752d63b077cd>
    <KpiDescription xmlns="http://schemas.microsoft.com/sharepoint/v3" xsi:nil="true"/>
    <TaxCatchAll xmlns="5b45ec84-866b-427f-b6aa-3bf44ee5e42c">
      <Value>88</Value>
      <Value>30</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7DEB1544B725D44BAF62BB56C889DB2" ma:contentTypeVersion="7" ma:contentTypeDescription="Opprett et nytt dokument." ma:contentTypeScope="" ma:versionID="479cd722d370ba6d101eb865806adb8b">
  <xsd:schema xmlns:xsd="http://www.w3.org/2001/XMLSchema" xmlns:xs="http://www.w3.org/2001/XMLSchema" xmlns:p="http://schemas.microsoft.com/office/2006/metadata/properties" xmlns:ns1="http://schemas.microsoft.com/sharepoint/v3" xmlns:ns2="5b45ec84-866b-427f-b6aa-3bf44ee5e42c" targetNamespace="http://schemas.microsoft.com/office/2006/metadata/properties" ma:root="true" ma:fieldsID="b601d3014fe944b844eafc774eb82d98" ns1:_="" ns2:_="">
    <xsd:import namespace="http://schemas.microsoft.com/sharepoint/v3"/>
    <xsd:import namespace="5b45ec84-866b-427f-b6aa-3bf44ee5e42c"/>
    <xsd:element name="properties">
      <xsd:complexType>
        <xsd:sequence>
          <xsd:element name="documentManagement">
            <xsd:complexType>
              <xsd:all>
                <xsd:element ref="ns2:d962e12e53ac488eaa4c752d63b077cd" minOccurs="0"/>
                <xsd:element ref="ns2:TaxCatchAll" minOccurs="0"/>
                <xsd:element ref="ns2:b432e6af579246dfb5152a142994d9f2" minOccurs="0"/>
                <xsd:element ref="ns1:Kpi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3" nillable="true" ma:displayName="Beskrivelse" ma:description="Beskrivelsen gir informasjon om hensikten med målet."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5ec84-866b-427f-b6aa-3bf44ee5e42c" elementFormDefault="qualified">
    <xsd:import namespace="http://schemas.microsoft.com/office/2006/documentManagement/types"/>
    <xsd:import namespace="http://schemas.microsoft.com/office/infopath/2007/PartnerControls"/>
    <xsd:element name="d962e12e53ac488eaa4c752d63b077cd" ma:index="9" ma:taxonomy="true" ma:internalName="d962e12e53ac488eaa4c752d63b077cd" ma:taxonomyFieldName="Dokumenttype" ma:displayName="Dokumenttype" ma:readOnly="false" ma:fieldId="{d962e12e-53ac-488e-aa4c-752d63b077cd}" ma:sspId="afed423d-7515-45e6-9456-318aa38eea46" ma:termSetId="6178d5da-4d5b-40ef-8a2e-5facb2ca999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f60e36fa-6d43-4087-8e27-9abfc0149261}" ma:internalName="TaxCatchAll" ma:showField="CatchAllData" ma:web="09f5b3c3-93f7-4177-9c93-d00fac7388d1">
      <xsd:complexType>
        <xsd:complexContent>
          <xsd:extension base="dms:MultiChoiceLookup">
            <xsd:sequence>
              <xsd:element name="Value" type="dms:Lookup" maxOccurs="unbounded" minOccurs="0" nillable="true"/>
            </xsd:sequence>
          </xsd:extension>
        </xsd:complexContent>
      </xsd:complexType>
    </xsd:element>
    <xsd:element name="b432e6af579246dfb5152a142994d9f2" ma:index="12" ma:taxonomy="true" ma:internalName="b432e6af579246dfb5152a142994d9f2" ma:taxonomyFieldName="Enhet" ma:displayName="Enhet" ma:readOnly="false" ma:default="" ma:fieldId="{b432e6af-5792-46df-b515-2a142994d9f2}" ma:sspId="afed423d-7515-45e6-9456-318aa38eea46" ma:termSetId="7183f865-9b39-4d34-b7d9-c28660b0110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D2755-8B41-44FE-85FA-5C1D7C3E0BCD}">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5b45ec84-866b-427f-b6aa-3bf44ee5e42c"/>
    <ds:schemaRef ds:uri="http://purl.org/dc/terms/"/>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D625BC0D-AFB9-477A-A557-DCD3EE4FE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45ec84-866b-427f-b6aa-3bf44ee5e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292112-5AC9-4A2D-9790-F79E049B1C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Company>Statens Kartverk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Mal for handlingsplanen</dc:title>
  <dc:creator>Lars Mardal</dc:creator>
  <cp:lastModifiedBy>Olav Asbjørn Håvik</cp:lastModifiedBy>
  <dcterms:created xsi:type="dcterms:W3CDTF">2018-05-09T06:44:37Z</dcterms:created>
  <dcterms:modified xsi:type="dcterms:W3CDTF">2022-10-28T11:44:38Z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0x01010057DEB1544B725D44BAF62BB56C889DB2</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